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s>
  <definedNames/>
  <calcPr fullCalcOnLoad="1"/>
</workbook>
</file>

<file path=xl/comments1.xml><?xml version="1.0" encoding="utf-8"?>
<comments xmlns="http://schemas.openxmlformats.org/spreadsheetml/2006/main">
  <authors>
    <author>User</author>
  </authors>
  <commentList>
    <comment ref="P1594"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<sst xmlns="http://schemas.openxmlformats.org/spreadsheetml/2006/main" count="7759" uniqueCount="5639">
  <si>
    <t>Nghĩa vụ thi hành án</t>
  </si>
  <si>
    <t>Chưa thi hành</t>
  </si>
  <si>
    <t>Chưa có điều kiện</t>
  </si>
  <si>
    <t>Có điều kiện</t>
  </si>
  <si>
    <t>Ghi chú</t>
  </si>
  <si>
    <t>Tên người phải thi hành án</t>
  </si>
  <si>
    <t>Phần đã thi hành xong</t>
  </si>
  <si>
    <t>Đơn vị</t>
  </si>
  <si>
    <t>DANH SÁCH NGƯỜI PHẢI THI HÀNH ÁN CHƯA CÓ ĐIỀU KIỆN THI HÀNH</t>
  </si>
  <si>
    <t xml:space="preserve">Địa chỉ của người phải thi hành án </t>
  </si>
  <si>
    <t>Lý do chưa có điều kiện</t>
  </si>
  <si>
    <t>Số TT</t>
  </si>
  <si>
    <t>Tổng cộng</t>
  </si>
  <si>
    <t>Không có tài sản, thu nhập</t>
  </si>
  <si>
    <t>TỔNG CỤC THI HÀNH ÁN DÂN SỰ</t>
  </si>
  <si>
    <t xml:space="preserve">CỤC THI HÀNH ÁN DÂN SỰ </t>
  </si>
  <si>
    <t>TỈNH ĐẮK LẮK</t>
  </si>
  <si>
    <t>I</t>
  </si>
  <si>
    <t>H'Rít Ayun</t>
  </si>
  <si>
    <t>Số 16 đường Ama Jhao, buôn Păn Lăm, phường Tân Lập, thành phố Buôn Ma Thuột, tỉnh Đắk Lắk</t>
  </si>
  <si>
    <t>Tổng số tiền, tài sản phải thi hành</t>
  </si>
  <si>
    <t>Quyết định xác định chưa có điều kiện thi hành (số, ký hiệu, ngày tháng năm)</t>
  </si>
  <si>
    <t>Những thay đổi (sửa đổi, bổ sung, ủy thác thi hành án ...)</t>
  </si>
  <si>
    <t>Nghĩa vụ về tiền, tài sản</t>
  </si>
  <si>
    <t>Nghĩa vụ không phải là tiền, tài sản (buộc phải làm, không làm công việc nhất định)</t>
  </si>
  <si>
    <t>Loại nghĩa vụ thi hành án</t>
  </si>
  <si>
    <r>
      <t xml:space="preserve">Bản án, quyết định </t>
    </r>
    <r>
      <rPr>
        <i/>
        <sz val="8"/>
        <rFont val="Times New Roman"/>
        <family val="1"/>
      </rPr>
      <t>(số, ký hiệu, ngày tháng năm, của ...)</t>
    </r>
  </si>
  <si>
    <r>
      <t xml:space="preserve">Nghĩa vụ không phải là tiền, tài sản </t>
    </r>
    <r>
      <rPr>
        <i/>
        <sz val="8"/>
        <rFont val="Times New Roman"/>
        <family val="1"/>
      </rPr>
      <t>(buộc phải làm, không làm công việc nhất định)</t>
    </r>
  </si>
  <si>
    <t>II</t>
  </si>
  <si>
    <t>Cục Thi hành án dân sự tỉnh</t>
  </si>
  <si>
    <t>Tổng:</t>
  </si>
  <si>
    <t>Chi cục Thi hành án dân sự thành phố Buôn Ma Thuột</t>
  </si>
  <si>
    <t>III</t>
  </si>
  <si>
    <t>IV</t>
  </si>
  <si>
    <t>Chi cục Thi hành án dân sự thị xã Buôn Hồ</t>
  </si>
  <si>
    <t>v</t>
  </si>
  <si>
    <t>Chi cục Thi hành án dân sự huyện Cư M'Gar</t>
  </si>
  <si>
    <t>VI</t>
  </si>
  <si>
    <t>Chi cục Thi hành án dân sự huyện Cư Kuin</t>
  </si>
  <si>
    <t>Chi cục Thi hành án dân sự huyện Ea Kar</t>
  </si>
  <si>
    <t>VII</t>
  </si>
  <si>
    <t>VIII</t>
  </si>
  <si>
    <t>Chi cục Thi hành án dân sự huyện Ea H'Leo</t>
  </si>
  <si>
    <t>IX</t>
  </si>
  <si>
    <t>Chi cục Thi hành án dân sự huyện Ea Sup</t>
  </si>
  <si>
    <t>X</t>
  </si>
  <si>
    <t>Chi cục Thi hành án dân sự huyện M'Đrăk</t>
  </si>
  <si>
    <t>XI</t>
  </si>
  <si>
    <t>Chi cục Thi hành án dân sự huyện Lăk</t>
  </si>
  <si>
    <t>Chi cục Thi hành án dân sự huyện Krông Ana</t>
  </si>
  <si>
    <t>XII</t>
  </si>
  <si>
    <t>XIII</t>
  </si>
  <si>
    <t>Chi cục Thi hành án dân sự huyện Krông Bông</t>
  </si>
  <si>
    <t>XIV</t>
  </si>
  <si>
    <t>Chi cục Thi hành án dân sự huyện Krông Buk</t>
  </si>
  <si>
    <t>XV</t>
  </si>
  <si>
    <t>Chi cục Thi hành án dân sự huyện Krông Păk</t>
  </si>
  <si>
    <t>XVI</t>
  </si>
  <si>
    <t>Chi cục Thi hành án dân sự huyện Năng</t>
  </si>
  <si>
    <t>05/QĐ-CTHADS 28/7/2015</t>
  </si>
  <si>
    <t>Nguyễn Đình Giang</t>
  </si>
  <si>
    <t>Số 80 đường Nguyễn Chí Thanh, phường Tân An, thành phố Buôn Ma Thuột, tỉnh Đắk Lắk</t>
  </si>
  <si>
    <t>Bỏ đi khỏi địa phương, không có tài sản</t>
  </si>
  <si>
    <t>06/QĐ-CTHADS 31/7/2015</t>
  </si>
  <si>
    <t>Trần Minh Châu và Lê Thị Hiền</t>
  </si>
  <si>
    <t>Số 30/17 đường Nguyễn Xuân Nguyên, phường Tân An, thành phố Buôn Ma Thuột, tỉnh Đắk Lắk</t>
  </si>
  <si>
    <t>(Đơn vị tính: 1.000 đồng)</t>
  </si>
  <si>
    <t>Không có tài sản</t>
  </si>
  <si>
    <t>09/HSST 5/02/2015 của Tòa án nhân dân tỉnh Đắk Lắk</t>
  </si>
  <si>
    <t>107/KDTM 27/8/2010 của Tòa án nhân dân tỉnh Đắk Lắk</t>
  </si>
  <si>
    <t>372/HSPT 24/6/2009 của Tòa án nhân dân tỉnh Đắk Lắk</t>
  </si>
  <si>
    <t>Nguyễn Thị Hiền</t>
  </si>
  <si>
    <t>56 đường A5, thôn 1, xã Cư Ebur, thành phố Buôn Ma Thuột, tỉnh Đắk Lắk</t>
  </si>
  <si>
    <t>02/QĐ-CTHADS 03/7/2015</t>
  </si>
  <si>
    <t>Đặng Văn Trợ</t>
  </si>
  <si>
    <t>233/2/8 đường Xô Viết Nghệ Tỉnh, thành phố Buôn Ma Thuột, tỉnh Đắk Lắk</t>
  </si>
  <si>
    <t>04/QĐ-CTHADS 28/7/2015</t>
  </si>
  <si>
    <t>Nguyễn Văn Thiết + Phạm Thị Ngọc Thiết</t>
  </si>
  <si>
    <t>Số 200, thôn 4, xã Hòa Thuận, thành phố Buôn Ma Thuột, tỉnh Đắk Lắk</t>
  </si>
  <si>
    <t>07/QĐ-CTHADS 14/8/2015</t>
  </si>
  <si>
    <t>85/KDTM 24/12/2008 của Tòa án nhân dân tỉnh Đắk Lắk</t>
  </si>
  <si>
    <t>195/HSPT 22/4/2014 của Tòa phúc thẩm Tòa án nhân dân tối cao tại  Đà Nẵng</t>
  </si>
  <si>
    <t>23/HSPT 5/02/2010 của Tòa phúc thẩm Tòa án nhân dân tối cao tại  Đà Nẵng</t>
  </si>
  <si>
    <t>Lê Thị Phán + Trần Văn Hoàng</t>
  </si>
  <si>
    <t>E1-F3 đường Y Bih Alêo, thành phố Buôn Ma Thuột, tỉnh Đắk Lắk</t>
  </si>
  <si>
    <t>08/QĐ-CTHADS 17/8/2015</t>
  </si>
  <si>
    <t>72/KDTM 15/8/2010 của Tòa án nhân dân tỉnh Đắk Lắk</t>
  </si>
  <si>
    <t>Y BLao Kpơr</t>
  </si>
  <si>
    <t>Buôn Tuôr B, xã Drây Sáp, huyện Krông Ana</t>
  </si>
  <si>
    <t>Phan Văn Thắng, 
Trần Thị Diện</t>
  </si>
  <si>
    <t>Số nhà 192, thị trấn Buôn Trấp, huyện Krông Ana</t>
  </si>
  <si>
    <t>Trần Thị Diện</t>
  </si>
  <si>
    <t>Số nhà 192, tổ 4, khối 4, thị trấn Buôn Trấp, huyện Krông Ana</t>
  </si>
  <si>
    <t>Trần Đình Nhân;
Nguyễn Thị Kim Chi</t>
  </si>
  <si>
    <t>Thôn 4,  xã Bình Hòa, Krông Ana</t>
  </si>
  <si>
    <t>Lương Ngọc Anh;
Lê Thị Tân Cảnh</t>
  </si>
  <si>
    <t>Thôn 4, xã Bình Hòa, Krông Ana</t>
  </si>
  <si>
    <t>Nguyễn Thanh Tùng</t>
  </si>
  <si>
    <t>Thôn Quỳnh Ngọc, xã EaNa, Krông Ana</t>
  </si>
  <si>
    <t>Số nhà 191, khối 4, thị trấn Buôn Trấp, huyện Krông Ana</t>
  </si>
  <si>
    <t>Nguyễn Thị Hiếu</t>
  </si>
  <si>
    <t>Thôn Hòa Đông, xã Ea Bông, huyện Krông Ana</t>
  </si>
  <si>
    <t>Nguyễn Văn Hiền, 
Trần Thị Hương</t>
  </si>
  <si>
    <t>Số nhà 08, thôn Thành Công, xã Ea Na, huyện Krông Ana</t>
  </si>
  <si>
    <t>Nguyễn Văn Hiền;
Trần Thị Hương</t>
  </si>
  <si>
    <t xml:space="preserve"> Số 08, thôn Thành Công, xã Ea Na, Krông Ana</t>
  </si>
  <si>
    <t>Đào Thị Oanh</t>
  </si>
  <si>
    <t>SN 87, Nguyễn Tất Thành, thị trấn Buôn Trấp, huyện Krông Ana</t>
  </si>
  <si>
    <t>Hồ Thị Kim Lai</t>
  </si>
  <si>
    <t>Thôn Ea Tung, xã EaNa, Krông Ana</t>
  </si>
  <si>
    <t>Đỗ Thị Hoài Thu</t>
  </si>
  <si>
    <t>Số nhà 12, đường Phạm Ngũ Lão, thị trấn Buôn Trấp, huyện Krông Ana</t>
  </si>
  <si>
    <t>Trần Thị Thanh</t>
  </si>
  <si>
    <t>Thôn Quỳnh Tân 3, thị trấn Buôn Trấp, huyện Krông Ana</t>
  </si>
  <si>
    <t>Nguyễn Thị Mười</t>
  </si>
  <si>
    <t>Bùi Cao Thắng, 
Đỗ Thị Hoài Thu</t>
  </si>
  <si>
    <t>Trịnh Thị Viện</t>
  </si>
  <si>
    <t xml:space="preserve">
Thôn Quỳnh tân 3, TTBuôn Tráp, Krông Ana</t>
  </si>
  <si>
    <t>Trương Văn Vũ</t>
  </si>
  <si>
    <t>Xóm 2, thôn Đồng Tâm - Dray Sáp, Krông Ana</t>
  </si>
  <si>
    <t>Đinh Thị Lan</t>
  </si>
  <si>
    <t>Tổ dân phố 3,  thị trấn Buôn Trấp, huyện Krông Ana</t>
  </si>
  <si>
    <t>Phạm Hải Nam</t>
  </si>
  <si>
    <t>Thôn Quỳnh Ngọc 1, xã Ea Na, huyện Krông Ana</t>
  </si>
  <si>
    <t xml:space="preserve">Trần Văn Kiệt </t>
  </si>
  <si>
    <t>Thôn Ea Tung, xã Ea Na, huyện Krông Ana</t>
  </si>
  <si>
    <t>Hoàng Lai</t>
  </si>
  <si>
    <t>54 Lê Thánh Tông, thị
trấn Buôn Trấp, huyện Krông Ana</t>
  </si>
  <si>
    <t>Thôn Anna, xã Dray Sap, huyện Krông Ana</t>
  </si>
  <si>
    <t>Mô Văn Thân;
 Đỗ Thị Mai Xa</t>
  </si>
  <si>
    <t>Nguyễn Hoàng Đông;
Nguyễn Thị Yến</t>
  </si>
  <si>
    <t>Buôn Rung, thị trấn Buôn Trấp, Krông Ana</t>
  </si>
  <si>
    <t>301 Hùng Vương thị trấn Buôn Trấp, Krông Ana</t>
  </si>
  <si>
    <t>Nguyễn Phong Cảnh</t>
  </si>
  <si>
    <t>Thôn 4, xã Bình Hòa, huyện Krông Ana</t>
  </si>
  <si>
    <t>Hồ Huynh</t>
  </si>
  <si>
    <t>Tổ dân phố 6,  thị trấn Buôn Trấp, huyện Krông Ana</t>
  </si>
  <si>
    <t>12 Phạm Ngũ Lảo, Thị trấn Buôn Trấp, huyện Krông Ana</t>
  </si>
  <si>
    <t>Bùi Cao Thắng,
Đỗ Thị Hoài Thu</t>
  </si>
  <si>
    <t>07/QĐ-CCTHADS
16/7/2015</t>
  </si>
  <si>
    <t>08/QĐ-CCTHADS
16/7/2015</t>
  </si>
  <si>
    <t>39/QĐ-CCTHADS
20/7/2015</t>
  </si>
  <si>
    <t>31/QĐ-CCTHADS
20/7/2015</t>
  </si>
  <si>
    <t>41/QĐ-CCTHADS
20/7/2015</t>
  </si>
  <si>
    <t>09/QĐ-CCTHADS
16/7/2015</t>
  </si>
  <si>
    <t>10/QĐ-CCTHADS
16/7/2015</t>
  </si>
  <si>
    <t>42/QĐ-CCTHADS
20/7/2015</t>
  </si>
  <si>
    <t>11/QĐ-CCTHADS
16/7/2015</t>
  </si>
  <si>
    <t>12/QĐ-CCTHADS
16/7/2015</t>
  </si>
  <si>
    <t>14/QĐ-CCTHADS
16/7/2015</t>
  </si>
  <si>
    <t>44/QĐ-CCTHADS
20/7/2015</t>
  </si>
  <si>
    <t>15/QĐ-CCTHADS
16/7/2015</t>
  </si>
  <si>
    <t>17/QĐ-CCTHADS
16/7/2015</t>
  </si>
  <si>
    <t>16/QĐ-CCTHADS
16/7/2015</t>
  </si>
  <si>
    <t>37/QĐ-CCTHADS
20/7/2015</t>
  </si>
  <si>
    <t>36/QĐ-CCTHADS
20/7/2015</t>
  </si>
  <si>
    <t>20/QĐ-CCTHADS
16/7/2015</t>
  </si>
  <si>
    <t>21/QĐ-CCTHADS
16/7/2015</t>
  </si>
  <si>
    <t>40/QĐ-CCTHADS
20/7/2015</t>
  </si>
  <si>
    <t>34/QĐ-CCTHADS
20/7/2015</t>
  </si>
  <si>
    <t>22/QĐ-CCTHADS
16/7/2015</t>
  </si>
  <si>
    <t>05/HSST
12/01/1998
TAND tỉnh Đăk Lăk</t>
  </si>
  <si>
    <t>35/KDTM-ST
22/9/2006
TAND tỉnh Đăk Lăk</t>
  </si>
  <si>
    <t>44/KDTM-ST
20/12/2006
TAND tỉnh Đăk Lăk</t>
  </si>
  <si>
    <t>82/KDTM-ST
12/11/2009
TAND tỉnh Đăk Lăk</t>
  </si>
  <si>
    <t>12/KDTM-ST
03/02/2010
TAND tỉnh Đăk Lăk</t>
  </si>
  <si>
    <t>69/HSPT
08/3/2010
TAND Tối cao tại Tp.HCM</t>
  </si>
  <si>
    <t>106/KDTM-ST
26/8/2010
TAND tỉnh Đăk Lăk</t>
  </si>
  <si>
    <t>67/DSST
07/07/2009
TAND Tp. Buôn Ma Thuột</t>
  </si>
  <si>
    <t>31/DSST
12/5/2011
TAND huyện Krông Ana</t>
  </si>
  <si>
    <t>32/DSST
17/5/2011
TAND huyện Krông Ana</t>
  </si>
  <si>
    <t>33/DSST
24/5/2011
TAND huyện Krông Ana</t>
  </si>
  <si>
    <t>34/DSST
25/5/2011
TAND huyện Krông Ana</t>
  </si>
  <si>
    <t>07/DSST
13/5/2011
TAND huyện Krông Ana</t>
  </si>
  <si>
    <t>05/KDTM-PT
17/6/2011
TAND tỉnh Đăk Lăk</t>
  </si>
  <si>
    <t>16/DSST
05/9/2011
TAND huyện Krông Ana</t>
  </si>
  <si>
    <t>11/DSST
03/4/2012
TAND huyện Krông Ana</t>
  </si>
  <si>
    <t>344/HSPT
29/3/2007
Toà phúc thẩm tối cao Đà Nẵng</t>
  </si>
  <si>
    <t>42/DSST
13/8/2012
TAND huyện Krông Ana</t>
  </si>
  <si>
    <t>133/HSPT
22/4/2013
TAND tỉnh Đăk Lăk</t>
  </si>
  <si>
    <t>243/HSPT
29/12/2011
TAND tối cao tại Tp.HCM</t>
  </si>
  <si>
    <t>33/HSST
18/11/2013
TAND huyện Krông Ana</t>
  </si>
  <si>
    <t>39/HSPT
17/4/2013
TAND tỉnh Đăk Nông</t>
  </si>
  <si>
    <t>216/HSPT
09/7/2013
TAND tỉnh Đăk Lăk</t>
  </si>
  <si>
    <t>02/DSST
20/3/2014
TAND huyện Krông Ana</t>
  </si>
  <si>
    <t>34/DSST
04/7/2014
TAND huyện Krông Ana</t>
  </si>
  <si>
    <t>45/DSST
11/8/2014
TAND huyện Krông Ana</t>
  </si>
  <si>
    <t>23/HSST
22/8/2014
TAND huyện Krông Ana</t>
  </si>
  <si>
    <t>473/HSPT
25/11/2014
TAND tỉnh Đăk Lăk</t>
  </si>
  <si>
    <t>71/DSST
31/12/2014
TAND huyện Krông Ana</t>
  </si>
  <si>
    <t>Lê Cường</t>
  </si>
  <si>
    <t>Tổ dân phố 13, 
Phường An Bình, thị xã Buôn Hồ</t>
  </si>
  <si>
    <t>Danh nghiệp
 Nhật cường</t>
  </si>
  <si>
    <t>210 Hùng Vương,
Phường An Bình,
thị xã Buôn Hồ</t>
  </si>
  <si>
    <t>Võ Tấn Dũng</t>
  </si>
  <si>
    <t>Nguyễn Văn Dột</t>
  </si>
  <si>
    <t>Tổ dân phố 12, 
Phường An Bình, thị xã Buôn Hồ</t>
  </si>
  <si>
    <t>Nguyễn Thanh Hùng</t>
  </si>
  <si>
    <t>Hà Thị Kim Trang</t>
  </si>
  <si>
    <t>38 Hoàng Diệu,
Phường An Bình, Thị xã Buôn Hồ</t>
  </si>
  <si>
    <t>Cao Đình Thọ</t>
  </si>
  <si>
    <t>Tổ dân phố 9,
Phường An Bình</t>
  </si>
  <si>
    <t>39 Hoàng Diệu,
Phường An Bình, Thị xã Buôn Hồ</t>
  </si>
  <si>
    <t>Tổ dân phố 10,
Phường An Bình</t>
  </si>
  <si>
    <t>Nguyễn Thị Lẽ</t>
  </si>
  <si>
    <t>Tổ dân phố 11,
Phường An Bình</t>
  </si>
  <si>
    <t>Nguyễn Văn Dũng</t>
  </si>
  <si>
    <t>Tổ dân phố 12,
Phường An Bình</t>
  </si>
  <si>
    <t>Nguyễn Thành</t>
  </si>
  <si>
    <t>Tổ dân phố 01,
Phường An Bình</t>
  </si>
  <si>
    <t>Dương Đình Đức</t>
  </si>
  <si>
    <t>Lê Ngọc Tính</t>
  </si>
  <si>
    <t>Hoàng Thanh Minh</t>
  </si>
  <si>
    <t>TDP 1, phường An Lạc, thị xã Buôn</t>
  </si>
  <si>
    <t>Tống Văn Quý</t>
  </si>
  <si>
    <t>TDP 3, phường An Lạc, thị xã Buôn</t>
  </si>
  <si>
    <t>TDP 6, phường An Lạc, thị xã Buôn</t>
  </si>
  <si>
    <t>Trần Cảnh, Lê Thị Hòa</t>
  </si>
  <si>
    <t>TDP 9, phường An Lạc, thị xã Buôn</t>
  </si>
  <si>
    <t>Nguyễn Ngọc Minh, Nguyễn Thị Ngọc Minh</t>
  </si>
  <si>
    <t>Nguyễn Văn Việt, Lê Thị Lệ Thu</t>
  </si>
  <si>
    <t>Hoàng Công Thanh</t>
  </si>
  <si>
    <t>Nguyễn Lê Cát Vi</t>
  </si>
  <si>
    <t>TDP 2, phường An Lạc, thị xã Buôn</t>
  </si>
  <si>
    <t>Công Huyền Tôn Nữ Kim Nhơn</t>
  </si>
  <si>
    <t>TDP Tân Bình, phường An Lạc, thị xã Buôn</t>
  </si>
  <si>
    <t>Quách Ứng Quân</t>
  </si>
  <si>
    <t>TDP 4, phường An Lạc, thị xã Buôn</t>
  </si>
  <si>
    <t>Lê Trung Việt</t>
  </si>
  <si>
    <t>Tống Văn Quý, Nguyễn Thị Em</t>
  </si>
  <si>
    <t>Phạm Thị Nương</t>
  </si>
  <si>
    <t>Ngô Văn Vương, Lê Quang Nghĩa</t>
  </si>
  <si>
    <t>Nguyễn Văn Nhượng; Nguyễn Thị Kim Anh; Võ Văn Hiền; Nguyễn Thị Kim Xuân</t>
  </si>
  <si>
    <t>TDP 1, P.Bình Tân,
TX Buôn Hồ</t>
  </si>
  <si>
    <t>Vũ Công Thực</t>
  </si>
  <si>
    <t>TDP6, P Thiện An
TX Buôn Hồ</t>
  </si>
  <si>
    <t>Võ Văn Thủy+Mai</t>
  </si>
  <si>
    <t>TDP 01, P Bình Tân,TX Buôn Hồ</t>
  </si>
  <si>
    <t>Nguyễn Hữu Lâm</t>
  </si>
  <si>
    <t>TDP 6, P Thiện An</t>
  </si>
  <si>
    <t>Huỳnh Thị Hồng Thanh</t>
  </si>
  <si>
    <t>TDP 3, P.Thiện An,
TX Buôn Hồ</t>
  </si>
  <si>
    <t>Võ Thị Phương Mai</t>
  </si>
  <si>
    <t>Trần Thị Bích</t>
  </si>
  <si>
    <t>TDP Đồng Tiến, TX Buôn Hồ</t>
  </si>
  <si>
    <t>Đặng Thị Tuyết</t>
  </si>
  <si>
    <t>526 Hùng Vương, TDP 4, P.Thiện An, TX Buôn Hồ</t>
  </si>
  <si>
    <t>Trịnh Ngọc Dưỡng</t>
  </si>
  <si>
    <t>xã Bình Thuận</t>
  </si>
  <si>
    <t>Lê Đình Hưng</t>
  </si>
  <si>
    <t>TDP Đạt Hiếu 5, phường Đạt Hiếu</t>
  </si>
  <si>
    <t>Nguyễn Văn Có Lê Thị Hồng Tâm</t>
  </si>
  <si>
    <t>phường An Lạc</t>
  </si>
  <si>
    <t>Nguyễn Văn Bình, Bùi Thị Cẩm</t>
  </si>
  <si>
    <t>Quách Hiệp Hải Hoàng</t>
  </si>
  <si>
    <t>Lê Thị Thanh Thảo</t>
  </si>
  <si>
    <t>Nguyễn Văn Tốt</t>
  </si>
  <si>
    <t>TDP Đạt Hiếu 4, phường Đạt Hiếu</t>
  </si>
  <si>
    <t>Dương Văn Sáu</t>
  </si>
  <si>
    <t>Nguyễn Văn Bình</t>
  </si>
  <si>
    <t>TDP Đạt Hiếu 6, phường Đạt Hiếu</t>
  </si>
  <si>
    <t>Phạm Quảng, Nguyễn Thị Hà</t>
  </si>
  <si>
    <t>Phạm Công Hoàng</t>
  </si>
  <si>
    <t>xã Ea Siên</t>
  </si>
  <si>
    <t>thôn 6, xã Ea Siên</t>
  </si>
  <si>
    <t>Nguyễn Bông Nguyễn Thị Hạnh</t>
  </si>
  <si>
    <t xml:space="preserve">Nguyễn Xuân Cường, Trần Thị Kim Thế </t>
  </si>
  <si>
    <t>TDP Hợp Thành 1,
 p.Thống Nhất, 
tx. Buôn Hồ, Đăk Lăk</t>
  </si>
  <si>
    <t>TDP Tân Hà 1,
 p.Thống Nhất, 
tx. Buôn Hồ, Đăk Lăk</t>
  </si>
  <si>
    <t>04/QĐ-CCTHADS
30/7/2015</t>
  </si>
  <si>
    <t>01/QĐ-CCTHADS
30/7/2015</t>
  </si>
  <si>
    <t>08/QĐ-CCTHADS
30/7/2015</t>
  </si>
  <si>
    <t>03/QĐ-CCTHADS
30/7/2015</t>
  </si>
  <si>
    <t>02/QĐ-CCTHADS
30/7/2015</t>
  </si>
  <si>
    <t>09/QĐ-CCTHADS
30/7/2015</t>
  </si>
  <si>
    <t>05/QĐ-CCTHADS
30/7/2015</t>
  </si>
  <si>
    <t>06/QĐ-CCTHADS
30/7/2015</t>
  </si>
  <si>
    <t>07/QĐ-CCTHADS
30/7/2015</t>
  </si>
  <si>
    <t>15/QĐ-CCTHADS
30/7/2015</t>
  </si>
  <si>
    <t>13/QĐ-CCTHADS
30/7/2015</t>
  </si>
  <si>
    <t>16/QĐ-CCTHADS
30/7/2015</t>
  </si>
  <si>
    <t>14/QĐ-CCTHADS
30/7/2015</t>
  </si>
  <si>
    <t>12/QĐ-CCTHADS
30/7/2015</t>
  </si>
  <si>
    <t>Điểm a, khoản 1 điều 44 a</t>
  </si>
  <si>
    <t>Điểm a, khoản 1</t>
  </si>
  <si>
    <t>điểm a, Khoản 1, điều 44 a</t>
  </si>
  <si>
    <t xml:space="preserve">điểm c khoản 1, điều 44a </t>
  </si>
  <si>
    <t>điểm c, khoản 1, điều 44 a</t>
  </si>
  <si>
    <t>điểm a Khoản 1 Điều 44a</t>
  </si>
  <si>
    <t>12/DSST
29/5/2013
TAND thị xã
Buôn Hồ</t>
  </si>
  <si>
    <t>127/DSST
31/8/2011
TAND TX 
Buôn Hồ</t>
  </si>
  <si>
    <t>126/QĐST-DS
30/8/2011
TAND TX Buôn Hồ</t>
  </si>
  <si>
    <t>32/DS-ST
10/10/2011
TAND TX Buôn Hồ</t>
  </si>
  <si>
    <t>05/QĐST-DS
18/01/2011
TAND TX Buôn Hồ</t>
  </si>
  <si>
    <t>25/TL-STDS
31/8/2010
TAND TX Buôn Hồ</t>
  </si>
  <si>
    <t>26/DS-ST
20/12/2013
TAND Thị xã Buôn Hồ</t>
  </si>
  <si>
    <t>75/HSST
16/11/2012
TAND huyện Đăk Mih, tỉnh Đắk Nông</t>
  </si>
  <si>
    <t>39/DS-ST
07/12/2011
TAND Thị xã Buôn Hồ</t>
  </si>
  <si>
    <t>05/HS-ST
21/02/2012
TAND Thị xã Buôn Hồ</t>
  </si>
  <si>
    <t>59/QĐ-HSST
 ngày 26/09/2007 TAND thị xã Buôn Hồ</t>
  </si>
  <si>
    <t>04/QĐ-DSST
21/3/2008 TAND thị xã Buôn Hồ</t>
  </si>
  <si>
    <t>48/QĐ-DSST
14/5/2010 TAND thị xã Buôn Hồ</t>
  </si>
  <si>
    <t>51/QĐ-DSST
14/5/2010  TAND thị xã Buôn Hồ</t>
  </si>
  <si>
    <t>02
20/09/2012 TAND thị xã Buôn Hồ</t>
  </si>
  <si>
    <t>15/QĐ-DSST
29/6/2012 TAND thị xã Buôn Hồ</t>
  </si>
  <si>
    <t>25/QĐ-DSST
29/11/2013 TAND thị xã Buôn Hồ</t>
  </si>
  <si>
    <t>7/QĐ-DSST
11/3/2014 TAND thị xã Buôn Hồ</t>
  </si>
  <si>
    <t>4/QĐ-DSST
15/4/2014 TAND thị xã Buôn Hồ</t>
  </si>
  <si>
    <t>01/DSST
30.01.2007 của TAND huyện Krông Buk</t>
  </si>
  <si>
    <t>370/HSPT
04.12.2009 của TAND T.Đăklăk</t>
  </si>
  <si>
    <t>06/QĐST-DS
30.01.2012 của TAND TX Buôn Hồ</t>
  </si>
  <si>
    <t xml:space="preserve">97/HSST 28.2.2012 của TAND TC Đà Nẵng </t>
  </si>
  <si>
    <t xml:space="preserve">14/QĐST-DS 20.6.2013 của TAND TX Buôn Hồ </t>
  </si>
  <si>
    <t>01/DSST 16.01.2012 của TAND TX Buôn Hồ</t>
  </si>
  <si>
    <t>49/QĐST-DS 11.12.2012của TAND TX Buôn Hồ</t>
  </si>
  <si>
    <t>06/DSST15.5.2014 của TAND TX Buôn Hồ</t>
  </si>
  <si>
    <t>07/DSST 15.5.2014 của TAND TX Buôn Hồ</t>
  </si>
  <si>
    <t>131/QDDST-DS
08/9/2011
TAND tx.Buôn Hồ</t>
  </si>
  <si>
    <t>133/QĐST-DS
12/9/2011
TAND tx.Buôn Hồ</t>
  </si>
  <si>
    <t>129/QĐST-DS
05/9/2011
TAND tx.Buôn Hồ</t>
  </si>
  <si>
    <t>134/QĐST-DS
13/9/2011
TAND tx.Buôn Hồ</t>
  </si>
  <si>
    <t>33/DSST
10/11/2011
TAND tx.Buôn Hồ</t>
  </si>
  <si>
    <t xml:space="preserve">Đỗ Tấn Hòang                  </t>
  </si>
  <si>
    <t xml:space="preserve">Lê Thanh Minh </t>
  </si>
  <si>
    <t xml:space="preserve">Lê Văn Thái </t>
  </si>
  <si>
    <t>Lê Công Thuyền + Nguyễn Thị Kim Liên</t>
  </si>
  <si>
    <t>thôn Tân Thành, xã Ea Kênh, huyện Krông Păk, Đăk Lăk</t>
  </si>
  <si>
    <t>Trần Phương + Hồ Thị Kim Toàn</t>
  </si>
  <si>
    <t>thôn 1B, xã Hoà An, huyện Krông Păk, tỉnh Đăk Lăk</t>
  </si>
  <si>
    <t>Trấn Thị Mỹ Loan+ Lộc</t>
  </si>
  <si>
    <t xml:space="preserve">
29 đường Quang Trung, thị trấn Phước An,Krông Păc,Đăk Lăk.</t>
  </si>
  <si>
    <t>Bùi Văn Diệm + Gái</t>
  </si>
  <si>
    <t xml:space="preserve">
Khối 6, thị trấn Phước An,Krông Păc,Đăk Lăk.</t>
  </si>
  <si>
    <t>Nguyễn Văn Bình + Chi</t>
  </si>
  <si>
    <t>Đỗ Thị Tý +
Dương Đình Nhã</t>
  </si>
  <si>
    <t>Buôn Kniêr, xã Tân Tiến, huyện Krông Păk, tỉnh Đắk Lắk</t>
  </si>
  <si>
    <t>Phạm Hoàng
 Thu Thảo</t>
  </si>
  <si>
    <t>Bùi Công Nghĩa</t>
  </si>
  <si>
    <t>Buôn Ea Yông B, xã 
Ea Yông, huyện Krông 
Păk, tỉnh Đắk Lắk</t>
  </si>
  <si>
    <t>H' Thư Mlô +
Ykler Bỹa</t>
  </si>
  <si>
    <t>Phan Thị Nguyệt</t>
  </si>
  <si>
    <t>Tổ dân phố 17, thị trấn
Phước An, huyện Krông 
Păk, tỉnh Đắk Lắk</t>
  </si>
  <si>
    <t>Tổ dân phố 17, thị trấn
Phước An, huyện 
Krông Păk, tỉnh Đắk Lắk</t>
  </si>
  <si>
    <t>Y Puk Ayun</t>
  </si>
  <si>
    <t>Cao Huỳnh Nam</t>
  </si>
  <si>
    <t>Thôn 5, xã Tân Tiến, 
huyện Krông Păk, 
tỉnh Đắk Lắk</t>
  </si>
  <si>
    <t>điểm a khoản 1 Điều 44a Luật THADS</t>
  </si>
  <si>
    <t>điểm a, c khoản 1 Điều 44a Luật THADS</t>
  </si>
  <si>
    <t>01-3/7/2015</t>
  </si>
  <si>
    <t>02-10/7/2015</t>
  </si>
  <si>
    <t>05-23/7/2015</t>
  </si>
  <si>
    <t>18-30/7/2015</t>
  </si>
  <si>
    <t>16-30/7/2015</t>
  </si>
  <si>
    <t>04/QĐ-CCTHA ngày 20/7/2015</t>
  </si>
  <si>
    <t>116/2010/QĐST-KDTM ngày 22/9/2010</t>
  </si>
  <si>
    <t>03/QĐ-CCTHA ngày 17/7/2015</t>
  </si>
  <si>
    <t>10/2014/QĐST-DS ngày 02/4/2014</t>
  </si>
  <si>
    <t>56/QĐ-CCTHA ngày 20/8/2015</t>
  </si>
  <si>
    <t>20/2013/QĐST-DS ngày 08/4/2013</t>
  </si>
  <si>
    <t>31/QĐ-CCTHA 18/8/2015</t>
  </si>
  <si>
    <t>17/DSST 10/3/2011 TAND Krông Pắc</t>
  </si>
  <si>
    <t>40/QĐ-CCTHA 18/8/2015</t>
  </si>
  <si>
    <t>131/DSST 09/9/2011 TAND Krông Pắc</t>
  </si>
  <si>
    <t>48/QĐ-CCTHA 18/8/2015</t>
  </si>
  <si>
    <t>47/QĐ-CCTHA 18/8/2015</t>
  </si>
  <si>
    <t>45/QĐ-CCTHA 18/8/2015</t>
  </si>
  <si>
    <t>35/QĐ-CCTHA 18/8/2015</t>
  </si>
  <si>
    <t>46/QĐ-CCTHA 18/8/2015</t>
  </si>
  <si>
    <t>51/QĐ-CCTHA 18/8/2015</t>
  </si>
  <si>
    <t>42/QĐ-CCTHA 18/8/2015</t>
  </si>
  <si>
    <t>50/QĐ-CCTHA 18/8/2015</t>
  </si>
  <si>
    <t>49/QĐ-CCTHA 18/8/2015</t>
  </si>
  <si>
    <t>36/QĐ-CCTHA 18/8/2015</t>
  </si>
  <si>
    <t>39/QĐ-CCTHA 18/8/2015</t>
  </si>
  <si>
    <t>163/DSST 28/9/2011 TAND Krông Pắc</t>
  </si>
  <si>
    <t>44/QĐ-CCTHA 18/8/2015</t>
  </si>
  <si>
    <t>162/DSST 27/9/2011 TAND Krông Pắc</t>
  </si>
  <si>
    <t>43/QĐ-CCTHA 18/8/2015</t>
  </si>
  <si>
    <t>52/QĐ-CCTHA 18/8/2015</t>
  </si>
  <si>
    <t>38/QĐ-CCTHA 18/8/2015</t>
  </si>
  <si>
    <t>37/QĐ-CCTHA 18/8/2015</t>
  </si>
  <si>
    <t>41/QĐ-CCTHA 18/8/2015</t>
  </si>
  <si>
    <t>32/QĐ-CCTHA 18/8/2015</t>
  </si>
  <si>
    <t>33/QĐ-CCTHA 18/8/2015</t>
  </si>
  <si>
    <t>34/QĐ-CCTHA 18/8/2015</t>
  </si>
  <si>
    <t>19/QĐ-CCTHA ngày 30/7/2015</t>
  </si>
  <si>
    <t>35/2012/DS_ST ngày 17/9/2012 của TAND huyện Krông Păk</t>
  </si>
  <si>
    <t>20/QĐ-CCTHA
 ngày 30/7/2015</t>
  </si>
  <si>
    <t>21/QĐ-CCTHA
ngày 30/7/2015</t>
  </si>
  <si>
    <t>13/QĐ-CCTHA
ngày 28/7/2015</t>
  </si>
  <si>
    <t>12/QĐ-CCTHA
ngày 28/7/2015</t>
  </si>
  <si>
    <t>14/QĐ-CCTHA
ngày 287/2015</t>
  </si>
  <si>
    <t>57/2008/DSPT
 ngày 26/5/2008
của TAND tỉnh Đắk Lắk</t>
  </si>
  <si>
    <t>11/QĐ-CCTHA
ngày 28/7/2015</t>
  </si>
  <si>
    <t>24/QĐ-CCTHA
ngày 30/7/2015</t>
  </si>
  <si>
    <t>09/QĐ-CCTHA
ngày 28/7/2015</t>
  </si>
  <si>
    <t>22/QĐ-CCTHA
ngày 30/7/2015</t>
  </si>
  <si>
    <t>Bùi Thị Vân</t>
  </si>
  <si>
    <t>Thôn 6, Hòa Sơn, Krông Bông</t>
  </si>
  <si>
    <t>Thôn 4, Yangreh, Krông Bông</t>
  </si>
  <si>
    <t>Lê Văn Quân</t>
  </si>
  <si>
    <t>Trần Thị Huệ</t>
  </si>
  <si>
    <t>Lê Thị Ngọc Oanh</t>
  </si>
  <si>
    <t>Lê Tiến Hùng</t>
  </si>
  <si>
    <t>Nguyễn Cao Nguyên- Huỳnh Thị Kim Liên</t>
  </si>
  <si>
    <t>Thôn 1, Ea Trul, Krông Bông</t>
  </si>
  <si>
    <t>Khuất Duy Dũng</t>
  </si>
  <si>
    <t>Khối 6, TT Krông Kmar,
Krông Bông</t>
  </si>
  <si>
    <t>Hoàng Tây Nguyên</t>
  </si>
  <si>
    <t>thôn 6, Hòa Lễ,
Krông Bông</t>
  </si>
  <si>
    <t>Đặng Thanh Hải</t>
  </si>
  <si>
    <t>Buôn Cư Ê Nul a, Dang Kang,
Krông Bông</t>
  </si>
  <si>
    <t>Y Ngăm Niê</t>
  </si>
  <si>
    <t>Buôn Ngô A, Hòa Phong, Krông Bông</t>
  </si>
  <si>
    <t>Trương Thị Minh Hiếu</t>
  </si>
  <si>
    <t>Buôn Mnang Dơng, Yang Mao, Krông Bông</t>
  </si>
  <si>
    <t>Không có TS</t>
  </si>
  <si>
    <t>TS đang thế chấp chỉ đủ cho nghĩa vụ bảo đảm</t>
  </si>
  <si>
    <t>Chưa xác định
địa chỉ</t>
  </si>
  <si>
    <t>Không có
TS</t>
  </si>
  <si>
    <t>Không rõ địa chỉ</t>
  </si>
  <si>
    <t>08/QĐ-CCTHADS
10/10/2011</t>
  </si>
  <si>
    <t>152/HPT
27/4/2011</t>
  </si>
  <si>
    <t>223/2012/HPT
04/7/2012</t>
  </si>
  <si>
    <t>99/QĐ-CCTHADS
12/11/2012</t>
  </si>
  <si>
    <t>100/QĐ-CCTHADS
12/11/2012</t>
  </si>
  <si>
    <t>101/QĐ-CCTHADS
12/11/2012</t>
  </si>
  <si>
    <t>103/QĐ-CCTHADS
12/11/2012</t>
  </si>
  <si>
    <t>376/QĐ-CCTHADS
27/7/2015</t>
  </si>
  <si>
    <t>08/2015/DSST
29/6/2015</t>
  </si>
  <si>
    <t>21/QĐ-THA
24/10/2011</t>
  </si>
  <si>
    <t>52/QĐST-DS
26/9/2011</t>
  </si>
  <si>
    <t>223/QĐ-THA
16/42012</t>
  </si>
  <si>
    <t>84/HSPT
23/02/2012</t>
  </si>
  <si>
    <t>116/QĐ-THA,
12/12/2013</t>
  </si>
  <si>
    <t>21/HSST
18/9/2013</t>
  </si>
  <si>
    <t>224/QĐ-CCTHADS
29/01/2013</t>
  </si>
  <si>
    <t>168/QĐ-CCTHADS
05/3/2012</t>
  </si>
  <si>
    <t>30/2011/HSST
29/12/2011</t>
  </si>
  <si>
    <t>Nguyễn Văn Tài</t>
  </si>
  <si>
    <t>Thôn 8,
 EaKtur</t>
  </si>
  <si>
    <t>Vũ Minh Đức</t>
  </si>
  <si>
    <t>Kim Phát, 
Hòa Hiệp</t>
  </si>
  <si>
    <t>Phan Văn Tài</t>
  </si>
  <si>
    <t>Thôn 7,
 EaKtur</t>
  </si>
  <si>
    <t>Nguyễn Báo Thái + 
Phạm Chí Hữu</t>
  </si>
  <si>
    <t>Thôn 2+6, 
Ea Bhốk</t>
  </si>
  <si>
    <t>Thôn 4, 
Ea Bhốk</t>
  </si>
  <si>
    <t xml:space="preserve">Nguyễn Thanh Bình
</t>
  </si>
  <si>
    <t>Thôn 6,
 EaBhốk</t>
  </si>
  <si>
    <t>Nguyễn Thị Hòa</t>
  </si>
  <si>
    <t>THôn 8,
 EaBhốk</t>
  </si>
  <si>
    <t>Thôn 8,
 EaBhốk</t>
  </si>
  <si>
    <t>Bùi Thanh Sơn</t>
  </si>
  <si>
    <t>Phạm Chí Hữu</t>
  </si>
  <si>
    <t>Thôn 2, 
EaBhốk</t>
  </si>
  <si>
    <t>Nguyễn
 Huy Tiến</t>
  </si>
  <si>
    <t>Buôn Mtá,
EaBhốk</t>
  </si>
  <si>
    <t>Trần Đức Duy
TRần Minh Phụng
Trần Phan Việt Dũng
Trần Ngọc Thái Hiệp</t>
  </si>
  <si>
    <t>THôn 3, EaKtur
Thôn3, EaKtur
THôn 2, EaKtur
THôn 2, EaKtur</t>
  </si>
  <si>
    <t>Lê Văn Sanh và bà Ngô Thị Kiên</t>
  </si>
  <si>
    <t>Thôn 22, xã Ea Ning, huyện Cư Kuin</t>
  </si>
  <si>
    <t>Lê Văn Sanh</t>
  </si>
  <si>
    <t>Dương Nhất Vũ</t>
  </si>
  <si>
    <t>Thôn 8, xã Ea Ktur, huyện Cư Kuin</t>
  </si>
  <si>
    <t>Lê Trương Phi và Lê Thị Ngọc Bích (Két)</t>
  </si>
  <si>
    <t>Khối 5, thôn 1B, xã Cư Êwi, huyện Cư Kuin</t>
  </si>
  <si>
    <t>Trần Thanh Nhân và bà Lâm Thị Mỹ Châu</t>
  </si>
  <si>
    <t>Phạm Văn Tới</t>
  </si>
  <si>
    <t>Thôn 15, xã Ea Ning, huyện Cư Kuin</t>
  </si>
  <si>
    <t>Đào Duy Sơn</t>
  </si>
  <si>
    <t>Thôn 1,
 xã Ea Bhôk, 
huyện Cư Kuin</t>
  </si>
  <si>
    <t>Đào Duy Hải</t>
  </si>
  <si>
    <t>Thôn 1, xã Ea Bhôk, huyện Cư Kuin, tỉnh Đăk Lăk</t>
  </si>
  <si>
    <t>Lưu Phi Hùng</t>
  </si>
  <si>
    <t>Buôn Ea Mta, xã Ea Bhôk, huyện Cư Kuin, tỉnh Đăk Lăk</t>
  </si>
  <si>
    <t xml:space="preserve">Thôn  9, xã· Ea Tiêu
huyện Cư Kuin, tỉnh Đắk Lắk </t>
  </si>
  <si>
    <t xml:space="preserve">Cùng Thôn  2, xã· Ea Hu
huyện Cư Kuin, tỉnh Đắk Lắk </t>
  </si>
  <si>
    <t xml:space="preserve">Thôn  13, xã· EaTiêu
huyện Cư Kuin, tỉnh Đắk Lắk </t>
  </si>
  <si>
    <t xml:space="preserve">Thôn  8, xã· EaTiêu
huyện Cư Kuin, tỉnh Đắk Lắk </t>
  </si>
  <si>
    <t xml:space="preserve">Thôn  85, xã· EaTiêu
huyện Cư Kuin, tỉnh Đắk Lắk </t>
  </si>
  <si>
    <t xml:space="preserve">Thôn  1, xã Cư Êwi,
huyện Cư Kuin, tỉnh Đắk Lắk </t>
  </si>
  <si>
    <t>Điểm a, K1, 
Đ 44a</t>
  </si>
  <si>
    <t>Điểm a, 
K1, Đ 44a</t>
  </si>
  <si>
    <t>Điểm a, 
K1, 
Đ 44a</t>
  </si>
  <si>
    <t>Điểm a, 
K1,
 Đ 44a</t>
  </si>
  <si>
    <t>Điểm a, Khoản 1 Điều 44a</t>
  </si>
  <si>
    <t>Điểm c, Khoản 1 Điều 44a</t>
  </si>
  <si>
    <t xml:space="preserve">điểm a k1
Điều 44a </t>
  </si>
  <si>
    <t>24/CCTHA
06/7/2015</t>
  </si>
  <si>
    <t>21/HSST-07/8/2014-TAND tỉnh Đắk Lắk</t>
  </si>
  <si>
    <t>17/CCTHA
06/7/2015</t>
  </si>
  <si>
    <t>397/HSPT
30/9/2014
TAND tỉnh
Đắk Lắk</t>
  </si>
  <si>
    <t>18/CCTHA
06/7/2015</t>
  </si>
  <si>
    <t>96/HSST
08/9/2014
Tuy Hòa
Phú Yên</t>
  </si>
  <si>
    <t>22/CCTHA
06/7/2015</t>
  </si>
  <si>
    <t>42/HSST
02/8/2013
T. Cư Kuin</t>
  </si>
  <si>
    <t>23/CCTHA
06/7/2015</t>
  </si>
  <si>
    <t>03/HSST
17+18/12/2003
TAND tỉnh
Đắklắk</t>
  </si>
  <si>
    <t>25/CCTHA
06/7/2015</t>
  </si>
  <si>
    <t>116/HSPT
22/3/2011
Tòa TC Đà Nắng</t>
  </si>
  <si>
    <t>16/THA 
06/7/2015</t>
  </si>
  <si>
    <t>383/HSPT
26/11/2010
TAND tỉnh
Đắklắk</t>
  </si>
  <si>
    <t>20/CCTHA
06/7/2015</t>
  </si>
  <si>
    <t>79/HSPT
27/6/2012
TAND tỉnh
Đắk Lắk</t>
  </si>
  <si>
    <t>27/CCTHA
06/7/2015</t>
  </si>
  <si>
    <t>23/DSPT
11/3/2010
Tòa TC Đà Nẵng</t>
  </si>
  <si>
    <t>21/CCTHA
06/7/2015</t>
  </si>
  <si>
    <t>10/HSST
11/3/2013
T Cư Kuin</t>
  </si>
  <si>
    <t>19/CCTHA
06/7/2015</t>
  </si>
  <si>
    <t>415/HSPT
29/12/2010
TAND tỉnh
Đắklắk</t>
  </si>
  <si>
    <t>28/CCTHA
06/7/2015</t>
  </si>
  <si>
    <t>58/HSST
12/11/2013
T Cư Kuin</t>
  </si>
  <si>
    <t>02/QĐ-CCTHADS ngày 02/7/2015</t>
  </si>
  <si>
    <t>03/2008/DSST ngày 18/9/2008 của TAND huyện Cư Kuin</t>
  </si>
  <si>
    <t>03/QĐ-CCTHADS ngày 02/7/2015</t>
  </si>
  <si>
    <t>25/2009/HSST ngày 19/6/2009 của TAND huyện Cư Kuin</t>
  </si>
  <si>
    <t>14/QĐ-CCTHADS ngày 06/7/2015</t>
  </si>
  <si>
    <t>102/2010/QĐST-KDTM ngày 23/8/2010 của TAND huyện Cư Kuin</t>
  </si>
  <si>
    <t>01/QĐ-CCTHADS ngày 02/7/2015</t>
  </si>
  <si>
    <t>269/2012/HSST ngày 24/8/2012 của TAND thị xã Dĩ An, tỉnh Bình Dương</t>
  </si>
  <si>
    <t>15/QĐ-CCTHADS ngày 06/7/2015</t>
  </si>
  <si>
    <t>01/2013/QĐST-DS ngày 04/01/2013 của TAND huyện Cư Kuin</t>
  </si>
  <si>
    <t>13/QĐ-CCTHADS ngày 03/7/2015</t>
  </si>
  <si>
    <t>64/2013/HSST ngày 29/11/2013 của TAND huyện Cư Kuin</t>
  </si>
  <si>
    <t>29/QĐ-CCTHA
06/7/2015</t>
  </si>
  <si>
    <t>788/2013/HSST
25/12/2013 của Tòa án thành phố Biên Hòa, Đồng Nai</t>
  </si>
  <si>
    <t>31/QĐ-CCTHADS ngày 06/7/2015</t>
  </si>
  <si>
    <t>76/HSPT ngày 25/1/2011 của TAND Thàng phố Hồ Chí Minh</t>
  </si>
  <si>
    <t>30/QĐ-CCTHADS ngày 06/7/2015</t>
  </si>
  <si>
    <t xml:space="preserve"> 26/HSST ngày 20/11/2014 của TAND huyên Lăk, Đăk Lăk</t>
  </si>
  <si>
    <t>Quyết định
 chưa có
 điều kiện 
số 10/QĐ-CCTHADS
ngày 02/7/2015</t>
  </si>
  <si>
    <t xml:space="preserve">21/HSST ngày 24/5/2010 Của TAND huyện Cư Kuin, tỉnh Đắk Lắk </t>
  </si>
  <si>
    <t>Quyết định
 chưa có
 điều kiện 
số 11/QĐ-CCTHADS
ngày 02/7/2015</t>
  </si>
  <si>
    <t>01/QĐST-DS ngày 23/5/2012
Của TAND huyện Cư Kuin, tỉnh Đắk Lắk</t>
  </si>
  <si>
    <t>Quyết định
 chưa có
 điều kiện 
số 09/QĐ-CCTHADS
ngày 02/7/2015</t>
  </si>
  <si>
    <t>341/HSPT ngày 11/9/2013
Của TAND  tỉnh Đắk Lắk</t>
  </si>
  <si>
    <t>Quyết định
 chưa có
 điều kiện 
số 08/QĐ-CCTHADS
ngày 02/7/2015</t>
  </si>
  <si>
    <t>67/HSST ngày 27/12/2013Của TAND huyện Cư Kuin, tỉnh Đắk Lắk</t>
  </si>
  <si>
    <t>Quyết định
 chưa có
 điều kiện 
số 12/QĐ-CCTHADS
ngày 02/7/2015</t>
  </si>
  <si>
    <t>198/HSPT
 ngày 26/6/2013
Của TAND  tỉnh Đắk Lắk</t>
  </si>
  <si>
    <t>Quyết định
 chưa có
 điều kiện 
số 05/QĐ-CCTHADS
ngày 02/7/2015</t>
  </si>
  <si>
    <t>223/HSPT
 ngày 05/7/2012
Của TAND  tỉnh Đắk Lắk</t>
  </si>
  <si>
    <t>Quyết định
 chưa có
 điều kiện 
số 07/QĐ-CCTHADS
ngày 02/7/2015</t>
  </si>
  <si>
    <t>26/DSST 
ngày 09/10/2011
Của TAND huyện Cư Kuin, tỉnh Đắk Lắk</t>
  </si>
  <si>
    <t>Quyết định
 chưa có
 điều kiện 
số 06/QĐ-CCTHADS
ngày 02/7/2015</t>
  </si>
  <si>
    <t>08/HSST ngày 09/3/2015 Của TAND  huyện Đắk Glong, tỉnh Đắk Nông</t>
  </si>
  <si>
    <t>Nguyễn Thị Kim Hương</t>
  </si>
  <si>
    <t>Số 311 đường Y Jut, phường Thành Công,  thành phố Buôn Ma Thuột, tỉnh Đắk Lắk</t>
  </si>
  <si>
    <t>09/QĐ-CTHADS 17/8/2015</t>
  </si>
  <si>
    <t>27/HSPT 9/5/2014 của Tòa án nhân dân tỉnh Đắk Lắk</t>
  </si>
  <si>
    <t>Trần Văn Hoàng</t>
  </si>
  <si>
    <t xml:space="preserve"> Nam Trung, xã Chư Kpô, Krông Búk, Đắk Lắk</t>
  </si>
  <si>
    <t>Nguyễn Viết Nam</t>
  </si>
  <si>
    <t>Thôn 8, Ea Ngai, Krông Búk, Đắk Lắk</t>
  </si>
  <si>
    <t>Nguyễn Thị Cúc</t>
  </si>
  <si>
    <t>Đỗ Minh Tân</t>
  </si>
  <si>
    <t>Kty 5, Chư Kpô, Krông Búk, Đắk Lắk</t>
  </si>
  <si>
    <t>Hồ Viết Nam</t>
  </si>
  <si>
    <t>Nam Anh, Chư Kpô, Krông Búk, Đắk Lắk</t>
  </si>
  <si>
    <t>Hà Thu Quang</t>
  </si>
  <si>
    <t>Nguyễn Văn Hào</t>
  </si>
  <si>
    <t>Hà Thăng Long</t>
  </si>
  <si>
    <t>Phan Bá Hạ</t>
  </si>
  <si>
    <t>Kty 1, Chư Kpô, Krông Búk, Đắk Lắk</t>
  </si>
  <si>
    <t>Không có tài sản, đang chấp hành hình phạt tù</t>
  </si>
  <si>
    <t>01/QĐ-THA
28/8/2015</t>
  </si>
  <si>
    <t>21/HSST 
01/4/2015 
TAND huyện Krông Búk, Đắk Lắk</t>
  </si>
  <si>
    <t>02/QĐ-THA
28/8/2015</t>
  </si>
  <si>
    <t>308/HSST 26/11/2014TAND Tp Buôn Mê Thuột</t>
  </si>
  <si>
    <t>03/QĐ-THA
28/8/2015</t>
  </si>
  <si>
    <t>31/QĐST-DS
05/9/2012TAND huyện Krông Búk Đắk Lắk</t>
  </si>
  <si>
    <t>04/QĐ-THA 
28/8/2015</t>
  </si>
  <si>
    <t>21/HSST 
01/4/2015 TAND huyện Krông Búk Đắk Lắk</t>
  </si>
  <si>
    <t>05/QĐ-THA 
28/8/2015</t>
  </si>
  <si>
    <t>21/HSST 
01/4/2015TAND huyện Krông Búk Đắk Lắk</t>
  </si>
  <si>
    <t>06/QĐ-THA 
28/8/2015</t>
  </si>
  <si>
    <t>341/HSPT
19/9/2014 của TAND TC tại Đà Nẵng</t>
  </si>
  <si>
    <t>07/QĐ-THA 
28/8/2015</t>
  </si>
  <si>
    <t>08/QĐ-THA 
28/8/2015</t>
  </si>
  <si>
    <t>09/QĐ-THA 
28/8/2015</t>
  </si>
  <si>
    <t>Thôn 1, xã Nam Ka, huyện Lắk</t>
  </si>
  <si>
    <t>HTX Nông nghiệp 
Làng nghề Thổ cẩm Ea Rbin</t>
  </si>
  <si>
    <t>Thôn 2, xã
 Ea Rbin, huyện Lắk</t>
  </si>
  <si>
    <t>Trần Xuân 
Hồng</t>
  </si>
  <si>
    <t>Buôn Phi dih ja B,
 xã Krông Nô, huyện Lắk</t>
  </si>
  <si>
    <t>Trần 
Thị Nga</t>
  </si>
  <si>
    <t>Buôn Đăk Tro,
 xã Krông Nô, huyện Lăk</t>
  </si>
  <si>
    <t>Không có tài sản, 
thu nhập để thi hành án</t>
  </si>
  <si>
    <t>Đang chấp hành hình phạt tù, ở địa phương không có tài sản, thu nhập</t>
  </si>
  <si>
    <t>Không có tài sản 
thu nhập để thi hành án</t>
  </si>
  <si>
    <t>Không có tài sản,
thu nhập để thi hành án, đang chấp hành hình phạt tù</t>
  </si>
  <si>
    <t xml:space="preserve">Số 07/QĐ-CCTHADS 
ngày 02/7/2015  </t>
  </si>
  <si>
    <t xml:space="preserve">Số 08/QĐ-CCTHADS 
ngày 02/7/2015  </t>
  </si>
  <si>
    <t xml:space="preserve">Số 10/QĐ-CCTHADS 
ngày 02/7/2015  </t>
  </si>
  <si>
    <t>BA số 11/HSST
 ngày 19/6/2014 của TAND huyện Đam Rông, tỉnh Lâm Đồng.</t>
  </si>
  <si>
    <t xml:space="preserve">Số 11/QĐ-CCTHADS 
ngày 02/7/2015  </t>
  </si>
  <si>
    <t>BA số 19/HSST, ngày 31/10/2013 của 
TAND huyện Đam Rông, tỉnh Lâm Đồng</t>
  </si>
  <si>
    <t>Nguyễn Công Khanh</t>
  </si>
  <si>
    <t>Số 28/17 đường Lê Thị Hồng Gấm, thành phố Buôn Ma Thuột, tỉnh Đắk Lắk</t>
  </si>
  <si>
    <t>03/QĐ-CTHADS 28/7/2015</t>
  </si>
  <si>
    <t>80/KDTM 21/7/2010 của Tòa án nhân dân tỉnh Đắk Lắk</t>
  </si>
  <si>
    <t>Nguyễn Thanh Sơn</t>
  </si>
  <si>
    <t>thôn Hiệp Hòa, xã Quảng Hiệp, huyện CưMgar, tỉnh Đắk Lắk</t>
  </si>
  <si>
    <t>Hoàng Văn Hiếu</t>
  </si>
  <si>
    <t>Thôn Hiệp Bình, xã Quảng Hiệp, huyện CưMgar, tỉnh Đắk Lắk</t>
  </si>
  <si>
    <t>ông Trần Ngọc Trí; bà Nguyễn Thị Hằng</t>
  </si>
  <si>
    <t>19 Phan Bội Châu, thị trấn Quảng Phú, huyện CưMgar, tỉnh Đắk Lắk</t>
  </si>
  <si>
    <t>Nguyễn Thị Kim Phượng</t>
  </si>
  <si>
    <t>08 Điện Biên Phủ, thị trấn Quảng Phú, huyện CưMgar, tỉnh Đắk Lắk</t>
  </si>
  <si>
    <t>bà Nguyễn Thị Kim Phượng;ông Trần Văn Phước</t>
  </si>
  <si>
    <t>8 Điện Biên Phủ, thị trấn Quảng Phú, huyện CưMgar, tỉnh Đắk Lắk</t>
  </si>
  <si>
    <t>bà Nguyễn Thị Thu Hường</t>
  </si>
  <si>
    <t>41 Phan Bội Châu, thị trấn Quảng Phú, huyện CưMgar, tỉnh Đắk Lắk</t>
  </si>
  <si>
    <t>Nguyễn Duy Hồng</t>
  </si>
  <si>
    <t>thôn 10, xã Ea Kiết, huyện CưMgar, tỉnh Đắk Lắk</t>
  </si>
  <si>
    <t>Nguyễn Đình Thập</t>
  </si>
  <si>
    <t>thôn 14, xã Ea Kiết, huyện CưMgar, tỉnh Đắk Lắk</t>
  </si>
  <si>
    <t>Đỗ Thị Tuyết</t>
  </si>
  <si>
    <t>thôn 1, xã Ea Kiết, huyện CưMgar, tỉnh Đắk Lắk</t>
  </si>
  <si>
    <t>ông Trần Văn Dương; bà Đỗ Thị Tuyết</t>
  </si>
  <si>
    <t>ông Lê Văn Dũng, ông Nguyễn Văn Thọ</t>
  </si>
  <si>
    <t>thôn Tân Thành, xã Cư DliêMnông, huyện CưMgar, tỉnh Đắk Lắk</t>
  </si>
  <si>
    <t>ông Phạm Quang Minh</t>
  </si>
  <si>
    <t>tổ dân phố 7, phường Thành Nhất,thành phố Buôn Ma Thuột, tỉnh Đắk Lắk</t>
  </si>
  <si>
    <t>ông Lê Văn Dũng</t>
  </si>
  <si>
    <t>02-03/8/2015</t>
  </si>
  <si>
    <t>356/HSPT 18/11/2011 của TAND tỉnh Đắk Lắk</t>
  </si>
  <si>
    <t>01-3/8/2015</t>
  </si>
  <si>
    <t>303/HSST 6/11/2013 của TAND TP.BMT</t>
  </si>
  <si>
    <t>8-13/8/2015</t>
  </si>
  <si>
    <t xml:space="preserve">105/DSPT 17/7/2013 </t>
  </si>
  <si>
    <t>12-27/8/2015</t>
  </si>
  <si>
    <t>9a/DSPT 14/1/2014 của TAND tỉnh Đắk Lắk</t>
  </si>
  <si>
    <t>10-27/8/2015</t>
  </si>
  <si>
    <t>83/DSPT 11/7/2014 của TAND tỉnh Đắk Lắk</t>
  </si>
  <si>
    <t>13-27/8/2015</t>
  </si>
  <si>
    <t>26/QĐST-DS ngày 15/4/2014 của TAND huyện CưMgar</t>
  </si>
  <si>
    <t>11-27/8/2015</t>
  </si>
  <si>
    <t>68/QĐST-DS ngày 24/9/2012 của TAND huyện CưMgar</t>
  </si>
  <si>
    <t>04-03/8/2015</t>
  </si>
  <si>
    <t>71/HSST 19/9/2011 của TAND huyện Bù Đăng, tỉnh Bình Phước</t>
  </si>
  <si>
    <t>03-03/8/2015</t>
  </si>
  <si>
    <t>264/HSPT ngày 24/7/2012 của TAND tỉnh Đắk Lăk</t>
  </si>
  <si>
    <t>06-3/8/2015</t>
  </si>
  <si>
    <t>30/DSST 16/7/2013 của TAND huyện CưMgar</t>
  </si>
  <si>
    <t>05-3/8/2015</t>
  </si>
  <si>
    <t>53/QĐCNSTT 8/8/2012 của TAND huyện CưMgar</t>
  </si>
  <si>
    <t>09-20/8/2015</t>
  </si>
  <si>
    <t>33/HSST 22/7/2014 của TAND huyện KRông Buk</t>
  </si>
  <si>
    <t>7-13/8/2015</t>
  </si>
  <si>
    <t>90/DSST 18/8/2014 của TAND thành phố Buôn Ma Thuột</t>
  </si>
  <si>
    <t>6a-4/8/2015</t>
  </si>
  <si>
    <t>01/HSST 8/1/2015 của TAND huyện CưMgar</t>
  </si>
  <si>
    <t>Phạm Quang Minh</t>
  </si>
  <si>
    <t>Số 80/17B đường Hồ Tùng Mậu, phường Tân Tiến, thành phố Buôn Ma Thuột, tỉnh Đắk Lắk</t>
  </si>
  <si>
    <t>Y Jon Ny Ksor</t>
  </si>
  <si>
    <t>Số 66/10 đường Nguyễn Công Trứ, phường Tự An, thành phố Buôn Ma Thuột, tỉnh Đắk Lắk</t>
  </si>
  <si>
    <t>10/QĐ-CTHADS 01/9/2015</t>
  </si>
  <si>
    <t>30/HSST 14/5/2014 của Tòa án nhân dân tỉnh Đắk Lắk</t>
  </si>
  <si>
    <t>11/QĐ-CTHADS 01/9/2015</t>
  </si>
  <si>
    <t>417/HSPT 8/12/2014 của Tòa án nhân dân tỉnh Đắk Lắk</t>
  </si>
  <si>
    <t>Nguyễn Phước Hậu</t>
  </si>
  <si>
    <t>Thôn 1, xã Cuôr Kia, huyện Buôn Đôn, tỉnh Đắk Lắk</t>
  </si>
  <si>
    <t xml:space="preserve">Võ Thành Hưng </t>
  </si>
  <si>
    <t>Thôn 6, xã Ea Bar, huyện Buôn Đôn, tỉnh Đắk Lắk</t>
  </si>
  <si>
    <t>Cáp Thị Viên</t>
  </si>
  <si>
    <t>Thôn 18 a, xã Ea Bar, huyện Buôn Đôn, tỉnh Đắk Lắk</t>
  </si>
  <si>
    <t>Theo điểm a, c khoản 1</t>
  </si>
  <si>
    <t xml:space="preserve"> Theo điểm a khoản 1 </t>
  </si>
  <si>
    <t>Võ Văn Lợi
Nguyễn Thị Kim Loan</t>
  </si>
  <si>
    <t>Thôn Ea Đen, xã EaNam, huyện EaH'Leo, 
tỉnh Đăk Lăk</t>
  </si>
  <si>
    <t>Nguyễn Quốc Hùng và
Quách Thị Tươi</t>
  </si>
  <si>
    <t>Thôn 5, xã EaNam, huyện EaH'Leo, 
tỉnh Đăk Lăk</t>
  </si>
  <si>
    <t>Lê Thị Ngọc</t>
  </si>
  <si>
    <t>Buôn Riêng B, xã EaNam, huyện EaH'Leo, 
tỉnh Đăk Lăk</t>
  </si>
  <si>
    <t>Lê Thị Ngọc 
Bùi Văn Tài</t>
  </si>
  <si>
    <t>Lê Thị Thanh Cúc</t>
  </si>
  <si>
    <t>Thôn 1, xã DliêYang,  huyện EaH'Leo, 
tỉnh Đăk Lăk</t>
  </si>
  <si>
    <t>Niê Đức Chiến</t>
  </si>
  <si>
    <t>Buôn Tri B, xã DliêYang,  huyện EaH'Leo, 
tỉnh Đăk Lăk</t>
  </si>
  <si>
    <t>Niê Y Đưn</t>
  </si>
  <si>
    <t>Buôn D Rai, xã DliêYang,  huyện EaH'Leo, 
tỉnh Đăk Lăk</t>
  </si>
  <si>
    <t>Đặng Thị Yến</t>
  </si>
  <si>
    <t>Thôn 7, xã EaH'Leo,  huyện EaH'Leo, 
tỉnh Đăk Lăk</t>
  </si>
  <si>
    <t>Đi tù, Không có tài sản, thu nhập</t>
  </si>
  <si>
    <t>Nguyễn Cường</t>
  </si>
  <si>
    <t>Thôn 2B, xã EaH'Leo,  huyện EaH'Leo, 
tỉnh Đăk Lăk</t>
  </si>
  <si>
    <t>Trần Quốc Hiệp</t>
  </si>
  <si>
    <t>Thôn 1, xã EaH'Leo,  huyện EaH'Leo, 
tỉnh Đăk Lăk</t>
  </si>
  <si>
    <t>Nguyễn Thị Hạnh</t>
  </si>
  <si>
    <t>Nguyễn Cường cùng Đồng bọn</t>
  </si>
  <si>
    <t>Thôn 3, xã EaH'Leo,  huyện EaH'Leo, 
tỉnh Đăk Lăk</t>
  </si>
  <si>
    <t>Không địa chỉ, Không có tài sản, thu nhập</t>
  </si>
  <si>
    <t>Nay Y Xuân</t>
  </si>
  <si>
    <t xml:space="preserve"> Không có tài sản, thu nhập</t>
  </si>
  <si>
    <t>Nguyễn Văn Chiêm</t>
  </si>
  <si>
    <t>Đỗ Đức Lực</t>
  </si>
  <si>
    <t>Thôn 1, xã EaRal,  huyện EaH'Leo, 
tỉnh Đăk Lăk</t>
  </si>
  <si>
    <t>Thái Văn Quang</t>
  </si>
  <si>
    <t>Buôn Tùng Thăng, xã EaRal,  huyện EaH'Leo, 
tỉnh Đăk Lăk</t>
  </si>
  <si>
    <t>Đỗ Kiên Cường</t>
  </si>
  <si>
    <t>Thôn 7,  xã EaRal,  huyện EaH'Leo, 
tỉnh Đăk Lăk</t>
  </si>
  <si>
    <t>Y Két Ksơr</t>
  </si>
  <si>
    <t>Buôn Tùng Sê, xã EaRal,  huyện EaH'Leo, 
tỉnh Đăk Lăk</t>
  </si>
  <si>
    <t>Phạm Thị Năm</t>
  </si>
  <si>
    <t>Tổ dân phố 1, thị trấn EaDrăng,  huyện EaH'Leo, 
tỉnh Đăk Lăk</t>
  </si>
  <si>
    <t xml:space="preserve"> Bỏ đi khỏi địa phương,Không có tài sản, </t>
  </si>
  <si>
    <t>Đỗ Thị Tân Huệ</t>
  </si>
  <si>
    <t>Tổ dân phố 11, thị trấn EaDrăng,  huyện EaH'Leo, 
tỉnh Đăk Lăk</t>
  </si>
  <si>
    <t>K pă Y Toái</t>
  </si>
  <si>
    <t>Buôn Dran, xã EaSol  huyện EaH'Leo, 
tỉnh Đăk Lăk</t>
  </si>
  <si>
    <t xml:space="preserve"> Không có tài sản </t>
  </si>
  <si>
    <t>Võ Thị Phượng
Võ Văn Phước
Võ Văn Phú
Võ Phiên</t>
  </si>
  <si>
    <t>Tổ dân phố 14, thị trấn EaDrăng,  huyện EaH'Leo, 
tỉnh Đăk Lăk</t>
  </si>
  <si>
    <t>Trần Văn Công
Nguyễn Thanh Bình</t>
  </si>
  <si>
    <t>Thôn 6A,  xã EaRal,  huyện EaH'Leo, 
tỉnh Đăk Lăk</t>
  </si>
  <si>
    <t xml:space="preserve"> Không có tài sản, </t>
  </si>
  <si>
    <t>Lê Thu
Huỳnh Thị Năm</t>
  </si>
  <si>
    <t>Thôn 1,  xã DliêYang  huyện EaH'Leo, 
tỉnh Đăk Lăk</t>
  </si>
  <si>
    <t>Lưu Văn Hạnh</t>
  </si>
  <si>
    <t>Thôn 3,  xã EaHiao  huyện EaH'Leo, 
tỉnh Đăk Lăk</t>
  </si>
  <si>
    <t>Trần Thị Tiến</t>
  </si>
  <si>
    <t>01/QĐ-CCTHADS
20/8/2015</t>
  </si>
  <si>
    <t>24/2011/DSST
13/7/2011 
của Tòa án nhân dân huyện EaH'leo, tỉnh Đăk Lăk</t>
  </si>
  <si>
    <t>02/QĐ-CCTHADS
20/8/2015</t>
  </si>
  <si>
    <t>75/2014/QĐST-DS
25/9/2014 
của Tòa án nhân dân huyện EaH'leo, tỉnh Đăk Lăk</t>
  </si>
  <si>
    <t>03/QĐ-CCTHADS
20/8/2015</t>
  </si>
  <si>
    <t>79//2014/QĐST-DS
09/9/2014 
của Tòa án nhân dân huyện EaH'leo, tỉnh Đăk Lăk</t>
  </si>
  <si>
    <t>04/QĐ-CCTHADS
20/8/2015</t>
  </si>
  <si>
    <t>77/2014/QĐST-DS
26/9/2014 
của Tòa án nhân dân huyện EaH'leo, tỉnh Đăk Lăk</t>
  </si>
  <si>
    <t>05/QĐ-CCTHADS
20/8/2015</t>
  </si>
  <si>
    <t>08/2013/DSTS
23/9//2013 
của Tòa án nhân dân huyện EaH'leo, tỉnh Đăk Lăk</t>
  </si>
  <si>
    <t>06/QĐ-CCTHADS
20/8/2015</t>
  </si>
  <si>
    <t>62/2011/QĐ-DSST
18/8/2011
của Tòa án nhân dân huyện EaH'leo, tỉnh Đăk Lăk</t>
  </si>
  <si>
    <t>07/QĐ-CCTHADS
20/8/2015</t>
  </si>
  <si>
    <t>12/2010/QĐ-DSST
21/02/2010
của Tòa án nhân dân huyện EaH'leo, tỉnh Đăk Lăk</t>
  </si>
  <si>
    <t>08/QĐ-CCTHADS
20/8/2015</t>
  </si>
  <si>
    <t>52/2012/QĐ-DSST
11/7/2012
của Tòa án nhân dân huyện EaH'leo, tỉnh Đăk Lăk</t>
  </si>
  <si>
    <t>09/QĐ-CCTHADS
20/8/2015</t>
  </si>
  <si>
    <t>26/2010/DSST
17/9/2010
của Tòa án nhân dân huyện EaH'leo, tỉnh Đăk Lăk</t>
  </si>
  <si>
    <t>10/QĐ-CCTHADS
20/8/2015</t>
  </si>
  <si>
    <t>24/2011/HSST
20/5/2011
của Tòa án nhân dân huyện EaH'leo, tỉnh Đăk Lăk</t>
  </si>
  <si>
    <t>11/QĐ-CCTHADS
20/8/2015</t>
  </si>
  <si>
    <t>12/QĐ-CCTHADS
24/8/2015</t>
  </si>
  <si>
    <t>15/2013/HSST
12/3/2013
của Tòa án nhân dân tỉnh Đăk Lăk</t>
  </si>
  <si>
    <t>13/QĐ-CCTHADS
24/8/2015</t>
  </si>
  <si>
    <t>97/2013/HSST
29/10/2013
của Tòa án nhân dân huyện EaH'leo, tỉnh Đăk Lăk</t>
  </si>
  <si>
    <t>14/QĐ-CCTHADS
24/8/2015</t>
  </si>
  <si>
    <t>32/2013/HSST
28/8/2013
của Tòa án nhân dân huyện Chư Pưh, tỉnh Gia Lai</t>
  </si>
  <si>
    <t>15/QĐ-CCTHADS
24/8/2015</t>
  </si>
  <si>
    <t>126/2013/HSST
06/12/2013
của Tòa án nhân dân huyện EaH'leo, tỉnh Đăk Lăk</t>
  </si>
  <si>
    <t>16/QĐ-CCTHADS
24/8/2015</t>
  </si>
  <si>
    <t>01/2013/HSST
11/01/2013
của Tòa án nhân dân huyện EaH'leo, tỉnh Đăk Lăk</t>
  </si>
  <si>
    <t>17/QĐ-CCTHADS
24/8/2015</t>
  </si>
  <si>
    <t>17/2011/HSPT
06/7/2011
của Tòa án nhân dân tỉnh Đăk Lăk</t>
  </si>
  <si>
    <t>18/QĐ-CCTHADS
24/8/2015</t>
  </si>
  <si>
    <t>19/QĐ-CCTHADS
26/8/2015</t>
  </si>
  <si>
    <t>34/2011/HSST
11/05/2011
của Tòa án nhân dân  tỉnh Gia Lai</t>
  </si>
  <si>
    <t>20/QĐ-CCTHADS
26/8/2015</t>
  </si>
  <si>
    <t>50/2014/QĐST-DS
22/7/2014
của Tòa án nhân dân huyện EaH'leo, tỉnh Đăk Lăk</t>
  </si>
  <si>
    <t>21/QĐ-CCTHADS
26/8/2015</t>
  </si>
  <si>
    <t>01/2013/KDTM-ST
01/02/2013
của Tòa án nhân dân huyện EaH'leo, tỉnh Đăk Lăk</t>
  </si>
  <si>
    <t>22/QĐ-CCTHADS
26/8/2015</t>
  </si>
  <si>
    <t>54/2013/HSST
09/7/2013
của Tòa án nhân dân huyện EaH'leo, tỉnh Đăk Lăk</t>
  </si>
  <si>
    <t>23/QĐ-CCTHADS
28/8/2015</t>
  </si>
  <si>
    <t>37/2012/DSST
20/11/2012
của Tòa án nhân dân huyện EaH'leo, tỉnh Đăk Lăk</t>
  </si>
  <si>
    <t>24/QĐ-CCTHADS
28/8/2015</t>
  </si>
  <si>
    <t>83/2012/DSPT
10/7/2012
của Tòa án nhân dân tỉnh Đăk Lăk</t>
  </si>
  <si>
    <t>25/QĐ-CCTHADS
28/8/2015</t>
  </si>
  <si>
    <t>12/2013/QĐST-DS
03/5/2013
của Tòa án nhân dân huyện EaH'Leo, tỉnh Đăk Lăk</t>
  </si>
  <si>
    <t>26/QĐ-CCTHADS
28/8/2015</t>
  </si>
  <si>
    <t>06/2014/HSST
07/3/2014
của Tòa án nhân dân huyện Krông Búk, tỉnh Đăk Lăk</t>
  </si>
  <si>
    <t>27/QĐ-CCTHADS
28/8/2015</t>
  </si>
  <si>
    <t>05/2014/DSST
02/4/2014
của Tòa án nhân dân huyện EaH'Leo, tỉnh Đăk Lăk</t>
  </si>
  <si>
    <t>28/QĐ-CCTHADS
28/8/2015</t>
  </si>
  <si>
    <t>49/2011/HSST
02/8/2011
của Tòa án nhân dân huyện EaH'leo, tỉnh Đăk Lăk</t>
  </si>
  <si>
    <t>29/QĐ-CCTHADS
28/8/2015</t>
  </si>
  <si>
    <t>20/2014/QĐST-DS
01/4/2014
của Tòa án nhân dân huyện EaH'leo, tỉnh Đăk Lăk</t>
  </si>
  <si>
    <t>30/QĐ-CCTHADS
28/8/2015</t>
  </si>
  <si>
    <t>84/2012/HSST
23/11/2012
của Tòa án nhân dân huyện EaH'leo, tỉnh Đăk Lăk</t>
  </si>
  <si>
    <t>31/QĐ-CCTHADS
28/8/2015</t>
  </si>
  <si>
    <t>07/2014/QĐST-DS
25/02/2014
của Tòa án nhân dân huyện EaH'leo, tỉnh Đăk Lăk</t>
  </si>
  <si>
    <t>32/QĐ-CCTHADS
28/8/2015</t>
  </si>
  <si>
    <t>46/2014/HSST
12/6/2014
của Tòa án nhân dân huyện EaH'leo, tỉnh Đăk Lăk</t>
  </si>
  <si>
    <t>Thôn 21, xã Ea Rốk, huyện Ea Súp, tỉnh Đắk Lắk</t>
  </si>
  <si>
    <t>Đang chấp hành án phạt tù; không có tài sản</t>
  </si>
  <si>
    <t>01/QĐ-CCTHADS 07/8/2015</t>
  </si>
  <si>
    <t>Nguyễn Ngọc Toàn</t>
  </si>
  <si>
    <t>Thôn 14b, xã Ya Tờ Mốt, huyện Ea Súp, tỉnh Đắk Lắk</t>
  </si>
  <si>
    <t>02/QĐ-CCTHADS 10/8/2015</t>
  </si>
  <si>
    <t>Nguyễn Văn Giang</t>
  </si>
  <si>
    <t>Thôn 05, xã Ea Rốk, huyện Ea Súp, tỉnh Đắk Lắk</t>
  </si>
  <si>
    <t>Đang chấp hành án phạt tù, không có tài sản</t>
  </si>
  <si>
    <t>03/QĐ-CCTHADS 12/8/2015</t>
  </si>
  <si>
    <t>Hoàng Văn Hùng</t>
  </si>
  <si>
    <t>Thôn 15, xã Ea Rốk, huyện Ea Súp, tỉnh Đắk Lắk</t>
  </si>
  <si>
    <t>04/QĐ-CCTHADS 13/8/2015</t>
  </si>
  <si>
    <t>39/HSST 21/11/2012 của TAND huyện Ea Súp</t>
  </si>
  <si>
    <t>Bùi Đức Hoa</t>
  </si>
  <si>
    <t>Thôn 09, tt Ea Súp, huyện Ea Súp, tỉnh Đắk Lắk</t>
  </si>
  <si>
    <t>06/QĐ-CCTHADS 20/8/2015</t>
  </si>
  <si>
    <t>18/HSST 29/9/2005 của TAND huyện Ea Súp</t>
  </si>
  <si>
    <t>Thôn 14, xã Ya Tờ Mốt, huyện Ea Súp, tỉnh Đắk Lắk</t>
  </si>
  <si>
    <t>07/QĐ-CCTHADS 25/8/2015</t>
  </si>
  <si>
    <t>54/HSPT 28/02/2013 của TAND tỉnh Đắk Lắk</t>
  </si>
  <si>
    <t>84/HSPT
17/3/2015 của TAND tỉnh Đắk Lắk</t>
  </si>
  <si>
    <t>Thôn 9, Thị trấn Ea súp
huyện Ea Súp, Đắk Lắk</t>
  </si>
  <si>
    <t>Nguyễn Quốc Nhật</t>
  </si>
  <si>
    <t>14/HSST
12/2/2015 của TAND huyện Ea Súp</t>
  </si>
  <si>
    <t>Nguyễn Công Lập, Phan thị Hoàn</t>
  </si>
  <si>
    <t>Trần Văn Sang + ĐB</t>
  </si>
  <si>
    <t>Võ Thanh Cường</t>
  </si>
  <si>
    <t>Nguyễn Hữu Sự, Mẫn</t>
  </si>
  <si>
    <t>Hoàng Văn Em</t>
  </si>
  <si>
    <t>Thôn 17, xã Ea Lê, huyện Ea Súp</t>
  </si>
  <si>
    <t>Đang tù 20 năm, không có tài sản</t>
  </si>
  <si>
    <t>Thôn 07, xã Ea Lê, huyện Ea Súp</t>
  </si>
  <si>
    <t>Già yếu, không có tài sản</t>
  </si>
  <si>
    <t>Huỳnh Kim Phúc</t>
  </si>
  <si>
    <t>Thôn 01, xã Ea Lê, huyện Ea Súp</t>
  </si>
  <si>
    <t>Không rõ 
địa chỉ</t>
  </si>
  <si>
    <t>Phan Văn Mến</t>
  </si>
  <si>
    <t>Thôn Giồng Trôm, xã Ia Lốp, huyện Ea Súp</t>
  </si>
  <si>
    <t xml:space="preserve"> Không có tài sản</t>
  </si>
  <si>
    <t>Thôn 09, thị trấn Ea Súp, huyện Ea Súp</t>
  </si>
  <si>
    <t>Đang chấp hành hình phạt tù , không có tài sản</t>
  </si>
  <si>
    <t>Lê Thị Thủy</t>
  </si>
  <si>
    <t>Thôn 18, xã Ea Lê, huyện Ea Súp</t>
  </si>
  <si>
    <t>Cầm Bá Nhất cùng Đồng bọn</t>
  </si>
  <si>
    <t>thôn 11, xã YaTờMốt, huyện Ea Súp, Đắk Lắk</t>
  </si>
  <si>
    <t>20/HSST
03/4/2015 của TAND huyện Ea Súp</t>
  </si>
  <si>
    <t>Nguyễn Đình Tuyến</t>
  </si>
  <si>
    <t>thôn 04, Ea Mlây</t>
  </si>
  <si>
    <t>Tài sản không có đang chấp hành án phạt tù giam</t>
  </si>
  <si>
    <t>Hoàng Thị Hương</t>
  </si>
  <si>
    <t>Đồng Sỹ Lâm</t>
  </si>
  <si>
    <t>Lê Thị Mỹ Chi</t>
  </si>
  <si>
    <t>Trần Quang Hoàng</t>
  </si>
  <si>
    <t>Nguyễn Văn Đáng</t>
  </si>
  <si>
    <t>Nguyễn Thị Minh</t>
  </si>
  <si>
    <t>Nguyễn Thế quý</t>
  </si>
  <si>
    <t xml:space="preserve">Thôn 12, xã Ea Đar, huyện Ea Kar, tỉnh Đăk Lăk
</t>
  </si>
  <si>
    <t xml:space="preserve">Người phải thi hành án đang chấp hành hình phạt tù, không có tài sản
</t>
  </si>
  <si>
    <t>12/QĐ-THA Ngày 03/7/2015</t>
  </si>
  <si>
    <t>12/HSST
 ngày 02/8/2012 của TAND huyện Ea Kar</t>
  </si>
  <si>
    <t>Nguyễn Văn Kiều</t>
  </si>
  <si>
    <t xml:space="preserve">Thôn 4, xã Ea Đar, huyện Ea Kar, tỉnh Đăk Lăk
</t>
  </si>
  <si>
    <t>14/QĐ-THA Ngày 03/7/2015</t>
  </si>
  <si>
    <t>08/HSST
 ngày 23/01/2013 của TAND tỉnh Đăk Lăk</t>
  </si>
  <si>
    <t>Hồ Viết Thành</t>
  </si>
  <si>
    <t xml:space="preserve">Thôn 15, xã Ea Đar, huyện Ea Kar, tỉnh Đăk Lăk
</t>
  </si>
  <si>
    <t>15/QĐ-THA Ngày 03/7/2015</t>
  </si>
  <si>
    <t>435/HSPT
 ngày 23/4/2012 của TANDTC tại thành phố HCM</t>
  </si>
  <si>
    <t xml:space="preserve">Hồ Thanh Đồng </t>
  </si>
  <si>
    <t>Thôn 9, xã Ea Dar, huyện Ea Kar, tỉnh Đắk Lắk</t>
  </si>
  <si>
    <t>Người phải thi 
hành án đang chấp 
hành phạt tù, không 
có tài sản</t>
  </si>
  <si>
    <t>13/QĐ-THA
03/7/2015</t>
  </si>
  <si>
    <t>224/HSPT
30/07/2010 của TAND tỉnh Đắk Lắk</t>
  </si>
  <si>
    <t xml:space="preserve">Hoàng Thị Nhi </t>
  </si>
  <si>
    <t>Thôn Ea Cung, xã Cư Huê, huyện Ea Kar, tỉnh Đắk Lắk</t>
  </si>
  <si>
    <t>19/QĐ-THA
03/7/2015</t>
  </si>
  <si>
    <t>12/HSST 
25/05/2012 của TAND tỉnh Hoà Bình</t>
  </si>
  <si>
    <t xml:space="preserve">Trần Ngọc Thành </t>
  </si>
  <si>
    <t>Thôn Chư Cúc, xã Ea Kmút, huyện Ea Kar, tỉnh Đắk Lắk</t>
  </si>
  <si>
    <t>01/QĐ-THA
03/7/2015</t>
  </si>
  <si>
    <t>22/HSPT
29/09/2011của TAND tỉnh Đắk Lắk</t>
  </si>
  <si>
    <t xml:space="preserve">Đinh Xuân Hiếu </t>
  </si>
  <si>
    <t>Khối 2B, TT. Ea Kar, huyện Ea Kar, tỉnh Đắk Lắk</t>
  </si>
  <si>
    <t>05/QĐ-THA
03/7/2015</t>
  </si>
  <si>
    <t>62/HSPT 24/10/2012 của TAND Tối cao TP.HCM</t>
  </si>
  <si>
    <t xml:space="preserve">Phạn Thị Tám </t>
  </si>
  <si>
    <t>Khối 3A, TT. Ea Kar, huyện Ea Kar, tỉnh Đắk Lắk</t>
  </si>
  <si>
    <t>06/QĐ-THA
03/7/2015</t>
  </si>
  <si>
    <t>33/HSPT
29/11/2010 của TAND Tối cao Đà Nẵng</t>
  </si>
  <si>
    <t>Đinh Quốc Vương</t>
  </si>
  <si>
    <t>K2, TT. Ea Knốp, huyện Ea Kar, tỉnh Đắk Lắk</t>
  </si>
  <si>
    <t>21/QĐ-THA
03/7/2015</t>
  </si>
  <si>
    <t>353/HSPT
16/09/2013 của TAND tỉnh Đắk Lắk</t>
  </si>
  <si>
    <t xml:space="preserve">Nguyễn Bá Hiền </t>
  </si>
  <si>
    <t>K1 TT. Ea Kar, huyện Ea Kar, tỉnh Đắk Lắk</t>
  </si>
  <si>
    <t>Người phải thi 
hành án không 
có tài sản</t>
  </si>
  <si>
    <t>04/QĐ-THA
03/7/2015</t>
  </si>
  <si>
    <t>12/DSST
05/03/2012 của TAND H. Ea Kar</t>
  </si>
  <si>
    <t xml:space="preserve">Vũ Văn Quân </t>
  </si>
  <si>
    <t>Thôn 5, xã Ea Kmút, huyện Ea Kar, tỉnh Đắk Lắk</t>
  </si>
  <si>
    <t>02/QĐ-THA
03/7/2015</t>
  </si>
  <si>
    <t>08/DSST
29/03/2012 của TAND H. Ea Kar</t>
  </si>
  <si>
    <t xml:space="preserve">Trần Thị Hoa </t>
  </si>
  <si>
    <t>Buôn Tlung, TT. Ea Kar, huyện Ea Kar, tỉnh Đắk Lắk</t>
  </si>
  <si>
    <t>08/QĐ-THA
03/7/2015</t>
  </si>
  <si>
    <t>26 /DSST
20/04/2012 của TAND H. Ea Kar</t>
  </si>
  <si>
    <t>07/QĐ-THA
03/7/2015</t>
  </si>
  <si>
    <t>16/DSST 
25/05/2012 của TAND H. Ea Kar</t>
  </si>
  <si>
    <t>Bùi Lương Thụy</t>
  </si>
  <si>
    <t>K2B, TT. Ea Kar, huyện Ea Kar, tỉnh Đắk Lắk</t>
  </si>
  <si>
    <t>09/QĐ-THA
03/7/2015</t>
  </si>
  <si>
    <t>22/DSST 
28/06/2012 của TAND H. Ea Kar</t>
  </si>
  <si>
    <t xml:space="preserve">Ngô Minh Thành  </t>
  </si>
  <si>
    <t>Thôn 5, xã Ea Đar, huyện Ea kar, tỉnh Đắk Lắk</t>
  </si>
  <si>
    <t>16/QĐ-THA
03/7/2015</t>
  </si>
  <si>
    <t>14/DSST
28/03/2013 của TAND H. Ea Kar</t>
  </si>
  <si>
    <t xml:space="preserve">Cty TNHH Thương
 Mại Thuận Lợi </t>
  </si>
  <si>
    <t>K3B, TT. Ea Kar, huyện Ea Kar, tỉnh Đắk Lắk</t>
  </si>
  <si>
    <t>03/QĐ-THA
03/7/2015</t>
  </si>
  <si>
    <t>79/DSST 
21/07/2010 của TAND tỉnh Đắk Lắk</t>
  </si>
  <si>
    <t xml:space="preserve">Nguyễn Thị Hào </t>
  </si>
  <si>
    <t>K1, TT. Ea Kar, huyện Ea Kar, tỉnh Đắk Lắk</t>
  </si>
  <si>
    <t>10/QĐ-THA
03/7/2015</t>
  </si>
  <si>
    <t>14/DSST
 8/3/2012 của TAND H. Ea Kar</t>
  </si>
  <si>
    <t xml:space="preserve">Lê Phú Tùng+Hương </t>
  </si>
  <si>
    <t>11/QĐ-THA
03/7/2015</t>
  </si>
  <si>
    <t>01/DSST 11/01/2013 của TAND H. Ea Kar</t>
  </si>
  <si>
    <t xml:space="preserve">
Nguyễn Duy Nhân 
</t>
  </si>
  <si>
    <t>Thôn 10, xã Ea Đar, huyện EaKar, tỉnh Đắk Lắk</t>
  </si>
  <si>
    <t>17/QĐ-THA
03/7/2015</t>
  </si>
  <si>
    <t>39/DSST 
11/6/2013 của TAND H.Ea Kar</t>
  </si>
  <si>
    <t xml:space="preserve">Nguyễn Văn Luận </t>
  </si>
  <si>
    <t>Thôn 9, TT. Ea Knốp, huyện Ea Kar, tỉnh Đắk Lắk</t>
  </si>
  <si>
    <t>20/QĐ-THA
03/7/2015</t>
  </si>
  <si>
    <t>01/DSST 
06/01/2014 của TANDtinhr Đắk Lắk</t>
  </si>
  <si>
    <t>Trịnh Xuân Năm</t>
  </si>
  <si>
    <t xml:space="preserve"> K5, TT. Ea K nốp, huyện Ea Kar, tỉnh Đắk Lắk</t>
  </si>
  <si>
    <t>18/QĐ-THA
03/7/2015</t>
  </si>
  <si>
    <t>63/HSST 09/03/2015 của TAND H. Ea Kar</t>
  </si>
  <si>
    <t>Huỳnh Hồng Cường</t>
  </si>
  <si>
    <t xml:space="preserve"> K12, TT. Ea K nốp, huyện Ea Kar, tỉnh Đắk Lắk</t>
  </si>
  <si>
    <t>102/QĐ-THA
14/8/2015</t>
  </si>
  <si>
    <t>154/HSPT 12/02/2015 của TAND tỉnh Đắk Lắk</t>
  </si>
  <si>
    <t>Phạm Trung Phong</t>
  </si>
  <si>
    <t xml:space="preserve"> T5, xã Ea Sô, huyện Ea Kar, tỉnh Đắk Lắk</t>
  </si>
  <si>
    <t>103/QĐ-THA
14/8/2015</t>
  </si>
  <si>
    <t>136//HSPT 18/8/2014 của TAND tỉnh Khánh Hoà</t>
  </si>
  <si>
    <t>Nguyễn Thị Yến</t>
  </si>
  <si>
    <t>Thôn 4, xã Ea K mút, huyện Ea Kar, tỉnh Đăk Lăk</t>
  </si>
  <si>
    <t>23/QĐ-THA
03/7/2015</t>
  </si>
  <si>
    <t>457/HSPT 23/8/2001 của TAND TC tại Đà Nẵng</t>
  </si>
  <si>
    <t xml:space="preserve">Công ty THHHTM&amp;DV Đức An
</t>
  </si>
  <si>
    <t>Khối 4, TT Ea Knốp, huyện Ea Kar, tỉnh Đăk Lăk</t>
  </si>
  <si>
    <t>Người phải thi 
hành án không 
có tài sản, chưa xác định được  địa chỉ, nơi cư trú</t>
  </si>
  <si>
    <t>29/QĐ-THA
03/7/2015</t>
  </si>
  <si>
    <t>213//HSPT 11/12/2009 của TAND tỉnh Đăk Lăk</t>
  </si>
  <si>
    <t>Nguyễn Thị Phượng</t>
  </si>
  <si>
    <t>Người phải thi 
hành án  không 
có tài sản, chưa xác định được  địa chỉ, nơi cư trú</t>
  </si>
  <si>
    <t>30/QĐ-THA
03/7/2015</t>
  </si>
  <si>
    <t>281/HSPT 25/9/2008 của TAND tỉnh Đăk Lăk</t>
  </si>
  <si>
    <t xml:space="preserve">Bùi Công Đoàn Thương
</t>
  </si>
  <si>
    <t>Thôn Điện Biên, xã Ea Kmút, huyện Ea Kar, tỉnh Đăk Lăk</t>
  </si>
  <si>
    <t>33,34,35,36/QĐ-THA
03/7/2015</t>
  </si>
  <si>
    <t>264/HSPT 14/9/2011 của TAND tỉnh Đăk Lăk</t>
  </si>
  <si>
    <t>Vũ Văn Cao + ĐB</t>
  </si>
  <si>
    <t>Thôn 22, xã Cư Ni, huyện Ea Kar, tỉnh Đăk Lăk</t>
  </si>
  <si>
    <t>25/QĐ-THA
03/7/2015</t>
  </si>
  <si>
    <t>44/DSST 
16/12/2011 của  TAND H.Ea Kar</t>
  </si>
  <si>
    <t>Ngô Thị Ngọc Lan</t>
  </si>
  <si>
    <t>Thôn Trung An, xã Ea Týh, huyện Ea Kar, tỉnh Đăk Lăk</t>
  </si>
  <si>
    <t>Người phải thi 
 không 
có tài sản</t>
  </si>
  <si>
    <t>37/QĐ-THA
03/7/2015</t>
  </si>
  <si>
    <t>307/HSPT 
22/5/2013 của  TAND tỉnh Đăk Lăk</t>
  </si>
  <si>
    <t>Thôn 13, xã Ea  Đar, huyện Ea Kar, tỉnh Đăk Lăk</t>
  </si>
  <si>
    <t>Người phải thi 
hành án đang  không 
có tài sản, chưa xác định được  địa chỉ, nơi cư trú</t>
  </si>
  <si>
    <t>31/QĐ-THA
03/7/2015</t>
  </si>
  <si>
    <t>28/HSPT 
04/11/2013 của  TAND TC tại Đà Nẵng</t>
  </si>
  <si>
    <t>Người phải thi 
hành án đang chấp hành hình phạt tù,  không 
có tài sản</t>
  </si>
  <si>
    <t>32/QĐ-THA
03/7/2015</t>
  </si>
  <si>
    <t>198/HSPT 
22/5/2013 của  TAND TC tại Đà Nẵng</t>
  </si>
  <si>
    <t xml:space="preserve">Phạm Văn Chương + Phượng
</t>
  </si>
  <si>
    <t>Thôn Trung Hòa, xã Ea  Týh, huyện Ea Kar, tỉnh Đăk Lăk</t>
  </si>
  <si>
    <t>22/QĐ-THA
03/7/2015</t>
  </si>
  <si>
    <t>103/HSST 
24/10/2014 của  TAND H.Ea H Leo</t>
  </si>
  <si>
    <t>Trần Văn Khanh</t>
  </si>
  <si>
    <t>Thôn 6 E, xã Cư E lang, huyện Ea Kar, tỉnh Đăk Lăk</t>
  </si>
  <si>
    <t>Người phải thi hành án thu nhập chỉ đảm bảo cuộc sống tối thiểu, không có tài sản</t>
  </si>
  <si>
    <t>38/QĐ-THA
03/7/2015</t>
  </si>
  <si>
    <t>27/QĐST-DS 
04/8/2014 của  TAND H.Ea Kar</t>
  </si>
  <si>
    <t xml:space="preserve">Nguyễn Thị Hoài + Dụng
</t>
  </si>
  <si>
    <t>Thôn 10, xã Ea  Đar, huyện Ea Kar, tỉnh Đăk Lăk</t>
  </si>
  <si>
    <t>Người phải thi 
hành án  không 
có tài sản, không có thu nhập, chưa xác định được  địa chỉ, nơi cư trú</t>
  </si>
  <si>
    <t>26/QĐ-THA
03/7/2015</t>
  </si>
  <si>
    <t>71/QĐST-HNGĐ 
23/5/2013 của  TAND H.Ea Kar</t>
  </si>
  <si>
    <t xml:space="preserve">Nguyễn Viết Trung + Đồng bọn
</t>
  </si>
  <si>
    <t>Thôn Đoàn Kết, xã Ea  Týh, huyện Ea Kar, tỉnh Đăk Lăk</t>
  </si>
  <si>
    <t>39/QĐ-THA
03/7/2015</t>
  </si>
  <si>
    <t>151/HSPT 
22/3/2011 của  TAND tỉnh Đăk Lăk</t>
  </si>
  <si>
    <t>Nguyễn Tấn Huỳnh</t>
  </si>
  <si>
    <t>Thôn Chư Cúc, xã Ea Kmút, huyện Ea Kar, tỉnh Đăk Lăk</t>
  </si>
  <si>
    <t>Người phải thi 
hành án đang  có tài sản, chưa xác định được  địa chỉ, nơi cư trú</t>
  </si>
  <si>
    <t>24/QĐ-THA
03/7/2015</t>
  </si>
  <si>
    <t>04/HSST 
07/02/2012 của  TAND H.Ea Kar</t>
  </si>
  <si>
    <t>Nguyễn Thanh Bình</t>
  </si>
  <si>
    <t>Thôn Trung Tâm, xã Ea Týh, huyện Ea Kar, tỉnh Đăk Lăk</t>
  </si>
  <si>
    <t>27/QĐ-THA
03/7/2015</t>
  </si>
  <si>
    <t>35/HSST 
17/6/2014 của  TAND H.Ea Kar</t>
  </si>
  <si>
    <t>Nguyễn Thị Rợi</t>
  </si>
  <si>
    <t>Thôn Quyết Thắng 2, xã Ea Týh, huyện Ea Kar, tỉnh Đăk Lăk</t>
  </si>
  <si>
    <t>28/QĐ-THA
03/7/2015</t>
  </si>
  <si>
    <t>01/QĐCNTT 
19/8/2011 của  TAND H.Ea Kar</t>
  </si>
  <si>
    <t>Thu nhập chỉ đảm bảo cuộc sống tối thiểu</t>
  </si>
  <si>
    <t>Thôn 9, thị trấn Ea Kar, huyện Ea Kar, tỉnh Đăk Lăk</t>
  </si>
  <si>
    <t>107/QĐ-THA
31/8/2015</t>
  </si>
  <si>
    <t>01/HSST
24/7/2009 của TAND H. Ea Kar</t>
  </si>
  <si>
    <t>Thôn 13, xã Ea Đar, huyện Ea Kar, tỉnh Đăk lăk</t>
  </si>
  <si>
    <t>108/QĐ-THA
31/8/2015</t>
  </si>
  <si>
    <t>48/HNPT
8/12/2008 của TAND tỉnh Đắk Lắk</t>
  </si>
  <si>
    <t xml:space="preserve">Lê Hồng Thái 
</t>
  </si>
  <si>
    <t>Thôn Chư Cúc, xã Ea Kmut,huyện Ea Kar, tỉnh Đăk Lăk</t>
  </si>
  <si>
    <t>109/QĐ-THA
31/8/2015</t>
  </si>
  <si>
    <t>38/HSPT
23/04/2012 của TAND Tối cao TP. HCM</t>
  </si>
  <si>
    <t xml:space="preserve">Triệu Văn Bửu
</t>
  </si>
  <si>
    <t>Thôn1, xã Ea Sar</t>
  </si>
  <si>
    <t>110/QĐ-THA
31/8/2015</t>
  </si>
  <si>
    <t>224/HNPT
30/07/2010 của TAND tỉnh Đắk Lắk</t>
  </si>
  <si>
    <t xml:space="preserve">Công Ty Dương tài Trang
</t>
  </si>
  <si>
    <t>K4, TT Ea Kar</t>
  </si>
  <si>
    <t>111/QĐ-THA
31/8//2015</t>
  </si>
  <si>
    <t>42/DSST 
5/3/2010 của TAND tỉnh Đăk Lăk</t>
  </si>
  <si>
    <t xml:space="preserve">Trần Ngọc Anh
</t>
  </si>
  <si>
    <t>Khối 2a, TT EaKar</t>
  </si>
  <si>
    <t>112/QĐ-THA
31/8//2015</t>
  </si>
  <si>
    <t>22/HSPT
29/09/2011 của TAND tỉnh Đắk Lắk</t>
  </si>
  <si>
    <t xml:space="preserve">Công ty CPXNK 722
</t>
  </si>
  <si>
    <t>Thôn 1, xã Ea Đar</t>
  </si>
  <si>
    <t>113/QĐ-THA
31/8/2015</t>
  </si>
  <si>
    <t>62/DSST 24/10/2012 huyện Ea Kar, tỉnh Đăk Lăk</t>
  </si>
  <si>
    <t>114/QĐ-THA
31/8//2015</t>
  </si>
  <si>
    <t>68/DSST
26/10/2009 của TAND H. Ea Kar, tỉnh Đăk Lăk</t>
  </si>
  <si>
    <t xml:space="preserve">Nguyễn Minh Đức
</t>
  </si>
  <si>
    <t>Thôn 3, xã Ea Đar, huyện Ea Kar, tỉnh Đăk Lăk</t>
  </si>
  <si>
    <t>Người phải thi 
hành án mất địa chỉ,  không 
có tài sản</t>
  </si>
  <si>
    <t>115/QĐ-THA
31/8//2015</t>
  </si>
  <si>
    <t>04/DSST
14/9/2009 của TAND H. Ea Kar, tỉnh Đăk Lăk</t>
  </si>
  <si>
    <t xml:space="preserve">Vũ  Ngọc Đạo + Nga
</t>
  </si>
  <si>
    <t xml:space="preserve">K3, TT EaKar, huyện Ea Kar, tỉnh Đăk Lăk </t>
  </si>
  <si>
    <t>116/QĐ-THA
03/7/2015</t>
  </si>
  <si>
    <t>03/DSST
4/03/2009 của H. Ea Kar, tỉnh Đăk Lăk</t>
  </si>
  <si>
    <t>Thôn 1, xã Ea Đar, huyện Ea Kar, tỉnh Đăk Lăk</t>
  </si>
  <si>
    <t>117/QĐ-THA
31/8//2015</t>
  </si>
  <si>
    <t>148/DSST
18/11/2009 của TAND H. Ea Kar</t>
  </si>
  <si>
    <t xml:space="preserve">Trần Thị Hiền
</t>
  </si>
  <si>
    <t>An cư, Cư Huê</t>
  </si>
  <si>
    <t>118/QĐ-THA
31/8/2015</t>
  </si>
  <si>
    <t>115 /DSST
24/12/2009 của TAND H. Ea Kar</t>
  </si>
  <si>
    <t xml:space="preserve">Lê Văn Vân+ Đặng Thị Nguyệt
</t>
  </si>
  <si>
    <t>K2b, TT Ea Kar</t>
  </si>
  <si>
    <t>119/QĐ-THA
31/8/2015</t>
  </si>
  <si>
    <t>165/DSST 
15/12/2009 của H. Ea Kar, tỉnh Đăk Lăk</t>
  </si>
  <si>
    <t>Khối 2b, thị trấn Ea Kar</t>
  </si>
  <si>
    <t>120/QĐ-THA
31/8/2015</t>
  </si>
  <si>
    <t>166/DSST 
15/12/2009 của TAND H. Ea Kar</t>
  </si>
  <si>
    <t xml:space="preserve">Lê Văn vân+Đặng Thị Nguyệt
</t>
  </si>
  <si>
    <t>121/QĐ-THA
31/8/2015</t>
  </si>
  <si>
    <t>170/DSST 
22/12/2009 của H. Ea Kar, tỉnh Đăk Lăk</t>
  </si>
  <si>
    <t xml:space="preserve">Nguyễn Phi Hùng
</t>
  </si>
  <si>
    <t>K2a, TT Ea Kar, huyện Ea Kar, tỉnh Đăk Lăk</t>
  </si>
  <si>
    <t>122/QĐ-THA
31/8/2015</t>
  </si>
  <si>
    <t>60/HSST 
22/7/2009 của TAND tỉnh Đắk Lắk</t>
  </si>
  <si>
    <t xml:space="preserve">Lê Văn Vân+Đặng Thị Nguyệt
</t>
  </si>
  <si>
    <t>Khối 2b, thị trấn Ea Kar, huyện Ea Kar, tỉnh Đăk Lăk</t>
  </si>
  <si>
    <t>123/QĐ-THA
31/8/2015</t>
  </si>
  <si>
    <t>14/DSST
 11/01/2010 của TAND H. Ea Kar</t>
  </si>
  <si>
    <t xml:space="preserve">Quách Thị Tuyết 
</t>
  </si>
  <si>
    <t>Thôn 10, xã Ea Đar, huyện Ea Kar, tỉnh Đăk Lăk</t>
  </si>
  <si>
    <t>124/QĐ-THA
31/8/2015</t>
  </si>
  <si>
    <t>16/DSST 10/03/2010 của TAND H. Ea Kar</t>
  </si>
  <si>
    <t xml:space="preserve">Hà Tấn Phong + Trần Thị Yến
</t>
  </si>
  <si>
    <t xml:space="preserve">K2a, TT Eakar, huyện Ea Kar, tỉnh Đăk Lăk </t>
  </si>
  <si>
    <t>125/QĐ-THA
31/8/2015</t>
  </si>
  <si>
    <t>19/DSST 
11/3/2010 của TAND H.Ea Kar</t>
  </si>
  <si>
    <t>126/QĐ-THA
31/8/2015</t>
  </si>
  <si>
    <t>21/DSST 
16/03/2010 của TAND tỉnh Đắk Lắk</t>
  </si>
  <si>
    <t>Nguyễn Lịch Sử 
K2a, TT Eakar</t>
  </si>
  <si>
    <t>127/QĐ-THA
31/8/2015</t>
  </si>
  <si>
    <t>20/DSST 15/03/2010 của H. Ea Kar, tỉnh Đăk Lăk</t>
  </si>
  <si>
    <t xml:space="preserve">Phạm Văn Đào+Mỹ
</t>
  </si>
  <si>
    <t>T12, EaKmut, huyện Ea Kar, tỉnh Đăk Lăk</t>
  </si>
  <si>
    <t>128/QĐ-THA
31/8/2015</t>
  </si>
  <si>
    <t>44/HSPT 22/3/2010 của TAND H. Ea Kar, tỉnh Đắk Lắk</t>
  </si>
  <si>
    <t>An cư, Cư Huê, huyện Ea Kar, tỉnh Đăk Lăk</t>
  </si>
  <si>
    <t>129/QĐ-THA
31/8/2015</t>
  </si>
  <si>
    <t>04//DSST 18/8/2014 của TAND H. Ea Kar, tỉnh Đắk Lắk</t>
  </si>
  <si>
    <t xml:space="preserve">Nguyễn Thị Thúy Lan 
</t>
  </si>
  <si>
    <t>Khối 2a, TT Eakar</t>
  </si>
  <si>
    <t>130/QĐ-THA
31/8/2015</t>
  </si>
  <si>
    <t>283/HSST 15/03/2010 của H. Ea Kar, tỉnh Đăk Lăk</t>
  </si>
  <si>
    <t xml:space="preserve">Vũ Nam Vương 
</t>
  </si>
  <si>
    <t>Thôn 10, Ea Sar, huyện Ea Kar, tỉnh Đăk Lăk</t>
  </si>
  <si>
    <t>131/QĐ-THA
31/8/2015</t>
  </si>
  <si>
    <t>114/DSST 30/9/2010 của H. Ea Kar, tỉnh Đăk Lăk</t>
  </si>
  <si>
    <t xml:space="preserve">Hà Tấn Phong + Yến
</t>
  </si>
  <si>
    <t>132/QĐ-THA
31/8/2015</t>
  </si>
  <si>
    <t>178/DSST 22/12/2010 của H. Ea Kar, tỉnh Đăk Lăk</t>
  </si>
  <si>
    <t xml:space="preserve">Lê thị Nhị
</t>
  </si>
  <si>
    <t>K4, TT Ea Kar, huyện Ea Kar, tỉnh Đăk Lăk</t>
  </si>
  <si>
    <t>133/QĐ-THA
31/8/2015</t>
  </si>
  <si>
    <t>103/DSST 02/9/2009 của H. Ea Kar, tỉnh Đăk Lăk</t>
  </si>
  <si>
    <t xml:space="preserve">Lê Thị Nhị
</t>
  </si>
  <si>
    <t>134/QĐ-THA
31/8/2015</t>
  </si>
  <si>
    <t>130/DSST 01/11/2010 của H. Ea Kar, tỉnh Đăk Lăk</t>
  </si>
  <si>
    <t xml:space="preserve">Nguyễn Thị Bình </t>
  </si>
  <si>
    <t xml:space="preserve">K4, TT Eakar, huyện Ea Kar, tỉnh Đăk Lăk </t>
  </si>
  <si>
    <t>135/QĐ-THA
31/8/2015</t>
  </si>
  <si>
    <t>153/DSST 07/01/2011 của H. Ea Kar, tỉnh Đăk Lăk</t>
  </si>
  <si>
    <t xml:space="preserve">Phạm Thị Hàm
</t>
  </si>
  <si>
    <t>T14, Ea Đar</t>
  </si>
  <si>
    <t>136/QĐ-THA
31/8/2015</t>
  </si>
  <si>
    <t>20/DSST 27/6/2011 của H. Ea Kar, tỉnh Đăk Lăk</t>
  </si>
  <si>
    <t xml:space="preserve">Nguyễn Khắc Hòe
</t>
  </si>
  <si>
    <t>K3b, TT EaKar, huyện Ea Kar, tỉnh Đăk Lăk</t>
  </si>
  <si>
    <t>137/QĐ-THA
31/8/2015</t>
  </si>
  <si>
    <t>67/DSST 23/6/2011 của H. Ea Kar, tỉnh Đăk Lăk</t>
  </si>
  <si>
    <t xml:space="preserve">Ngô Thi Phượng
</t>
  </si>
  <si>
    <t>K2b, TT Ea Kar, huyện Ea Kar, tỉnh Đăk Lăk</t>
  </si>
  <si>
    <t>138/QĐ-THA
31/8/2015</t>
  </si>
  <si>
    <t>131/DSST 23/8/2011 của H. Ea Kar, tỉnh Đăk Lăk</t>
  </si>
  <si>
    <t xml:space="preserve">Lê Văn Vân + Đặng Thị Nguyệt
</t>
  </si>
  <si>
    <t>K 2b, TT Ea Kar, huyện Ea Kar, tỉnh Đăk Lăk</t>
  </si>
  <si>
    <t>139/QĐ-THA
31/8/2015</t>
  </si>
  <si>
    <t>03/DSST 14/12/2011 của TH. Ea Kar, tỉnh Đăk Lăk</t>
  </si>
  <si>
    <t>Trần Thị Chung + Lê Thành Đạt</t>
  </si>
  <si>
    <t>Thôn 7, xã Hòa Phú,  thành phố Buôn Ma Thuột, tỉnh Đắk Lắk</t>
  </si>
  <si>
    <t>14/QĐ-CTHADS 11/9/2015</t>
  </si>
  <si>
    <t>10/KDTM 28/01/2011 của Tòa án nhân dân tỉnh Đắk Lắk</t>
  </si>
  <si>
    <t>Đỗ Đăng Hưng + Ngô Thị Đào Nguyên</t>
  </si>
  <si>
    <t>Số 183/14/5 đường Mai Hắc Đế, phường Tân Thành, thành phố Buôn Ma Thuột, tỉnh Đắk Lắk</t>
  </si>
  <si>
    <t>Theo điểm a, c khoản 1 Điều 44a</t>
  </si>
  <si>
    <t>12/QĐ-CTHADS 11/9/2015</t>
  </si>
  <si>
    <t>47/KDTM 10/7/2009 của Tòa án nhân dân tỉnh Đắk Lắk</t>
  </si>
  <si>
    <t>Lê Thị Hồng Vân</t>
  </si>
  <si>
    <t>Số 49/33/12 đường Y Ơn, phường Tân Thành, thành phố Buôn Ma Thuột, tỉnh Đắk Lắk</t>
  </si>
  <si>
    <t>13/QĐ-CTHADS 11/9/2015</t>
  </si>
  <si>
    <t>187/HSPT 30/5/2011 của Tòa phúc thẩm TANDTC tại Đà Nẵng</t>
  </si>
  <si>
    <t>Nguyễn Văn Thông</t>
  </si>
  <si>
    <t>Số 217 đường Quang Trung, thành phố Buôn Ma Thuột, tỉnh Đắk Lắk</t>
  </si>
  <si>
    <t>Theo điểm a, c khoản 1, 2 Điều 44a</t>
  </si>
  <si>
    <t>15/QĐ-CTHADS 11/9/2015</t>
  </si>
  <si>
    <t>05/KDTM 22/01/2007 của Tòa án nhân dân tỉnh Đắk Lắk</t>
  </si>
  <si>
    <t>Tạ Xuân Sơn + Trần Thị Thanh Bình</t>
  </si>
  <si>
    <t>Khối 1, phương Tự An, thành phố Buôn Ma Thuột, tỉnh Đắk Lắk</t>
  </si>
  <si>
    <t>16/QĐ-CTHADS 11/9/2015</t>
  </si>
  <si>
    <t>10/KDTM 05/5/2008 của Tòa án nhân dân tỉnh Đắk Lắk</t>
  </si>
  <si>
    <t>Huỳnh Văn Chung + Tạ Thị Liễu</t>
  </si>
  <si>
    <t>Thôn 13, xã Hòa Khánh, thành phố Buôn Ma Thuột, tỉnh Đắk Lắk</t>
  </si>
  <si>
    <t>Theo điểm a khoản 1, 2 Điều 44a</t>
  </si>
  <si>
    <t>17/QĐ-CTHADS 11/9/2015</t>
  </si>
  <si>
    <t>06/KDTM 24/01/2011 của Tòa án nhân dân tỉnh Đắk Lắk</t>
  </si>
  <si>
    <t>Nguyễn Thị Minh Nguyệt</t>
  </si>
  <si>
    <t>Số 290 đường Phan Bội Châu, phường Thống Nhất, thành phố Buôn Ma Thuột, tỉnh Đắk Lắk</t>
  </si>
  <si>
    <t>24/QĐ-CTHADS 15/9/2015</t>
  </si>
  <si>
    <t>100/KDTM 17/11/2011 của Tòa án nhân dân tỉnh Đắk Lắk</t>
  </si>
  <si>
    <t>Nguyễn Xuân Hưng + Võ Thị Khả</t>
  </si>
  <si>
    <t xml:space="preserve">Thôn 15, xã Hòa Khánh, thành phố Buôn Ma Thuột, tỉnh Đắk Lắk </t>
  </si>
  <si>
    <t>25/QĐ-CTHADS 15/9/2015</t>
  </si>
  <si>
    <t>78/KDTM 30/10/2009 của Tòa án nhân dân tỉnh Đắk Lắk</t>
  </si>
  <si>
    <t>Công ty TNHH Cao Quý</t>
  </si>
  <si>
    <t xml:space="preserve">Số 203/11/5 đường Đinh Tiên Hoàng, thành phố Buôn Ma Thuột, tỉnh Đắk Lắk </t>
  </si>
  <si>
    <t>26/QĐ-CTHADS 17/9/2015</t>
  </si>
  <si>
    <t>73/KDTM 03/12/2007 của Tòa án nhân dân tỉnh Đắk Lắk</t>
  </si>
  <si>
    <t>27/QĐ-CTHADS 17/9/2015</t>
  </si>
  <si>
    <t>Nguyễn Thị Phương Ly</t>
  </si>
  <si>
    <t xml:space="preserve">Số 62 đường Nguyễn Thái Bình, xã Hòa Thắng, thành phố Buôn Ma Thuột, tỉnh Đắk Lắk </t>
  </si>
  <si>
    <t>41/QĐ-CTHADS 18/9/2015</t>
  </si>
  <si>
    <t>42/KDTM 22/6/2010 của Tòa án nhân dân tỉnh Đắk Lắk</t>
  </si>
  <si>
    <t>Nguyễn Thị Kim Ánh</t>
  </si>
  <si>
    <t xml:space="preserve">Thôn 9, xã Hòa Thắng, thành phố Buôn Ma Thuột, tỉnh Đắk Lắk </t>
  </si>
  <si>
    <t>42/QĐ-CTHADS 17/9/2015</t>
  </si>
  <si>
    <t>29/KDTM 03/6/2009 của Tòa án nhân dân tỉnh Đắk Lắk</t>
  </si>
  <si>
    <t>Đinh Thị Ngân</t>
  </si>
  <si>
    <t xml:space="preserve">Tổ 5, khối 2, phường Khánh Xuân, thành phố Buôn Ma Thuột, tỉnh Đắk Lắk </t>
  </si>
  <si>
    <t>44/QĐ-CTHADS 18/9/2015</t>
  </si>
  <si>
    <t>34/HSPT 22/11/2012 của Tòa phúc thẩm Tòa án nhân dân tối cao tại Đà Nẵng</t>
  </si>
  <si>
    <t>Nguyễn Thị Hương</t>
  </si>
  <si>
    <t xml:space="preserve">Số 16A đường Tuệ Tĩnh, phường Ea Tam, thành phố Buôn Ma Thuột, tỉnh Đắk Lắk </t>
  </si>
  <si>
    <t>Trần Minh Cường</t>
  </si>
  <si>
    <t xml:space="preserve">Hẻm 25 đường Phan Huy Chú, phường Ea Tam, thành phố Buôn Ma Thuột, tỉnh Đắk Lắk </t>
  </si>
  <si>
    <t>45/QĐ-CTHADS 18/9/2015</t>
  </si>
  <si>
    <t>164/HSPT 23/9/2013 của Tòa phúc thẩm Tòa án nhân dân tối cao tại Đà Nẵng</t>
  </si>
  <si>
    <t>Công ty TNHH Hoàng Phát</t>
  </si>
  <si>
    <t xml:space="preserve">Số 75 đường Trần Hưng Đạo, phường Tự An, thành phố Buôn Ma Thuột, tỉnh Đắk Lắk </t>
  </si>
  <si>
    <t>46/QĐ-CTHADS 18/9/2015</t>
  </si>
  <si>
    <t>134KDTM 29/12/2010 của Tòa án nhân dân tối tỉnh Đắk Lắk</t>
  </si>
  <si>
    <t>Nguyễn Kít + Nguyễn Thị Thanh Thúy</t>
  </si>
  <si>
    <t xml:space="preserve">Số 14/16 đường Hùng Vương, phường Tự An, thành phố Buôn Ma Thuột, tỉnh Đắk Lắk </t>
  </si>
  <si>
    <t>47/QĐ-CTHADS 18/9/2015</t>
  </si>
  <si>
    <t>93/KDTM 30/9/2011 của Tòa án nhân dân tỉnh Đắk Lắk</t>
  </si>
  <si>
    <t>Trương Thị Hương Thảo</t>
  </si>
  <si>
    <t xml:space="preserve">Số 181/30 đường Lê Thị Hồng Gấm, phường Tân Lợi, thành phố Buôn Ma Thuột, tỉnh Đắk Lắk </t>
  </si>
  <si>
    <t>36/QĐ-CTHADS 17/9/2015</t>
  </si>
  <si>
    <t>69/HSST 22/11/2013 của Tòa án nhân dân tỉnh Đắk Lắk</t>
  </si>
  <si>
    <t>Phan Văn Vĩnh + Nguyễn Thị Kim</t>
  </si>
  <si>
    <t xml:space="preserve">Số 219 đường Lê Thị Hồng Gấm, phường Tân Lợi, thành phố Buôn Ma Thuột, tỉnh Đắk Lắk </t>
  </si>
  <si>
    <t>37/QĐ-CTHADS 17/9/2015</t>
  </si>
  <si>
    <t>36/HSPT 30/11/2010 của Tòa phúc thẩm Tòa án nhân dân tối cao tại Đà Nẵng</t>
  </si>
  <si>
    <t>Hứa Thanh Hồng</t>
  </si>
  <si>
    <t xml:space="preserve">Số 42 đường Ngô Quyền, phường Tân Lợi, thành phố Buôn Ma Thuột, tỉnh Đắk Lắk </t>
  </si>
  <si>
    <t>38/QĐ-CTHADS 17/9/2015</t>
  </si>
  <si>
    <t>267/HSPT 30/11/2010 của Tòa phúc thẩm Tòa án nhân dân tối cao tại Đà Nẵng</t>
  </si>
  <si>
    <t>Võ Thị Hồng Điệp</t>
  </si>
  <si>
    <t xml:space="preserve">Số 236/18 đường Phan Chu Trinh, phường Tân Lợi, thành phố Buôn Ma Thuột, tỉnh Đắk Lắk </t>
  </si>
  <si>
    <t>39/QĐ-CTHADS 17/9/2015</t>
  </si>
  <si>
    <t>325/HSPT 26/9/2011 của Tòa phúc thẩm Tòa án nhân dân tối cao tại Đà Nẵng</t>
  </si>
  <si>
    <t>Nguyễn Thị Thu Phượng</t>
  </si>
  <si>
    <t xml:space="preserve">Số 88 đường Phan Chu Trinh, phường Tân Lợi, thành phố Buôn Ma Thuột, tỉnh Đắk Lắk </t>
  </si>
  <si>
    <t>40/QĐ-CTHADS 17/9/2015</t>
  </si>
  <si>
    <t>43/KDTM 15/8/2008 của Tòa án nhân dân tỉnh Đắk Lắk</t>
  </si>
  <si>
    <t>Trần Ngọc Toàn</t>
  </si>
  <si>
    <t xml:space="preserve">Số 117/8 đường Ama Khê, phường Tân Lập, thành phố Buôn Ma Thuột, tỉnh Đắk Lắk </t>
  </si>
  <si>
    <t>55/QĐ-CTHADS 21/9/2015</t>
  </si>
  <si>
    <t>27/KDTM 06/4/2010 của Tòa án nhân dân tỉnh Đắk Lắk</t>
  </si>
  <si>
    <t>56/QĐ-CTHADS 21/9/2015</t>
  </si>
  <si>
    <t>99/KDTM 17/8/2010 của Tòa án nhân dân tỉnh Đắk Lắk</t>
  </si>
  <si>
    <t>Nguyễn Khắc Dần + Võ Thị Ngọc Mai</t>
  </si>
  <si>
    <t xml:space="preserve">Số 19 đường Đinh Tiên Hoàng, phường Tự An, thành phố Buôn Ma Thuột, tỉnh Đắk Lắk </t>
  </si>
  <si>
    <t>1</t>
  </si>
  <si>
    <t>Trần Đinh</t>
  </si>
  <si>
    <t>thôn Tân Quảng, 
xã Ea Toh</t>
  </si>
  <si>
    <t>2</t>
  </si>
  <si>
    <t>thôn Lộc Tân,
 xã Phú lộc</t>
  </si>
  <si>
    <t>3</t>
  </si>
  <si>
    <t xml:space="preserve">Nguyễn Thoại
Nguyễn Thị Nhã Huyên
</t>
  </si>
  <si>
    <t>4</t>
  </si>
  <si>
    <t xml:space="preserve">Võ Thị Nhiên
</t>
  </si>
  <si>
    <t>thôn Tân Đông,
 xã Ea Toh</t>
  </si>
  <si>
    <t>5</t>
  </si>
  <si>
    <t xml:space="preserve">Nguyễn Duy Linh
</t>
  </si>
  <si>
    <t>thôn Tân Hợp,
 xã Ea toh</t>
  </si>
  <si>
    <t>6</t>
  </si>
  <si>
    <t>Nguyễn 
văn Nguội</t>
  </si>
  <si>
    <t>thôn Tân Phương, 
xã Ea Toh</t>
  </si>
  <si>
    <t>7</t>
  </si>
  <si>
    <t>8</t>
  </si>
  <si>
    <t>Đặng Bửu
Mai Thị Hồng</t>
  </si>
  <si>
    <t>thôn Lộc Thuận,
 xã Phú Lộc</t>
  </si>
  <si>
    <t>9</t>
  </si>
  <si>
    <t>10</t>
  </si>
  <si>
    <t>11</t>
  </si>
  <si>
    <t>Lý Thị 
Lan Phương</t>
  </si>
  <si>
    <t>thôn Lộc Bằng, 
xã Phú lộc</t>
  </si>
  <si>
    <t>12</t>
  </si>
  <si>
    <t>13</t>
  </si>
  <si>
    <t>Nguyễn 
Ngọc Sơn</t>
  </si>
  <si>
    <t>thôn Tân Mỹ,
 xã Ea Toh</t>
  </si>
  <si>
    <t>01/QĐ-CCTHA
18/9/2015</t>
  </si>
  <si>
    <t>02/QĐ-CCTHA
18/9/2015</t>
  </si>
  <si>
    <t>03/QĐ-CCTHA
18/9/2015</t>
  </si>
  <si>
    <t>04/QĐ-CCTHA
18/9/2015</t>
  </si>
  <si>
    <t>05/QĐ-CCTHA
18/9/2015</t>
  </si>
  <si>
    <t>09/QĐ-CCTHA
18/9/2015</t>
  </si>
  <si>
    <t>11/QĐ-CCTHA
18/9/2015</t>
  </si>
  <si>
    <t>Phạm Thị Hoài Hương +  đồng bọn</t>
  </si>
  <si>
    <t xml:space="preserve">Số 87 đường Phan Chu Tỉnh, phường Thắng Lợi, thành phố Buôn Ma Thuột, tỉnh Đắk Lắk </t>
  </si>
  <si>
    <t>31/QĐ-CTHADS 17/9/2015</t>
  </si>
  <si>
    <t>344/HSPT 29/3/2007 của Tòa phúc thẩm Tòa án nhân dân tối cao tại Đà Nẵng</t>
  </si>
  <si>
    <t>35/QĐ-CTHADS 17/9/2015</t>
  </si>
  <si>
    <t>19/KDTM 20/4/2012 của Tòa án nhân dân tỉnh Đắk Lắk</t>
  </si>
  <si>
    <t>34/QĐ-CTHADS 17/9/2015</t>
  </si>
  <si>
    <t>22/QĐST 23/5/2012 của Tòa án nhân dân tỉnh Đắk Lắk</t>
  </si>
  <si>
    <t>Nguyễn Thị Hoàng Yến + Lê Ngọc Hòa</t>
  </si>
  <si>
    <t xml:space="preserve">Số 21-23 đường Nguyễn Văn Trỗi, phường Thắng Lợi, thành phố Buôn Ma Thuột, tỉnh Đắk Lắk </t>
  </si>
  <si>
    <t>33/QĐ-CTHADS 17/9/2015</t>
  </si>
  <si>
    <t>20/KDTM 23/4/2012 của Tòa án nhân dân tỉnh Đắk Lắk</t>
  </si>
  <si>
    <t>Hoàng Ngọc Tùng (Tùng sex)</t>
  </si>
  <si>
    <t xml:space="preserve">Số 296/45 đường Lê Duẩn, phường Tân Thành, thành phố Buôn Ma Thuột, tỉnh Đắk Lắk </t>
  </si>
  <si>
    <t>32/QĐ-CTHADS 17/9/2015</t>
  </si>
  <si>
    <t>327/HSPT 23/9/2013 của Tòa phúc thẩm Tòa án nhân dân tối cao tại Đà Nẵng</t>
  </si>
  <si>
    <t>Lê Thị Ánh Nguyệt</t>
  </si>
  <si>
    <t xml:space="preserve">Số 50B đường Phạm Thị Hồng Thái, phường Tự An, thành phố Buôn Ma Thuột, tỉnh Đắk Lắk </t>
  </si>
  <si>
    <t>30/QĐ-CTHADS 17/9/2015</t>
  </si>
  <si>
    <t>52/HSST 24/8/2012 của Tòa án nhân dân tỉnh Đắk Lắk</t>
  </si>
  <si>
    <t>Trần Hà Lan Anh (Trần Thị Lài)</t>
  </si>
  <si>
    <t xml:space="preserve">Số 09 đường Bế Văn Đàn, phường Tân Thành, thành phố Buôn Ma Thuột, tỉnh Đắk Lắk </t>
  </si>
  <si>
    <t>29/QĐ-CTHADS 17/9/2015</t>
  </si>
  <si>
    <t>345/HSPT 17/8/2010 của Tòa phúc thẩm Tòa án nhân dân tối cao tại Đà Nẵng</t>
  </si>
  <si>
    <t>Đỗ Xuân Hoàng</t>
  </si>
  <si>
    <t xml:space="preserve">Tổ 3, khối 4, phường Thành Nhất, thành phố Buôn Ma Thuột, tỉnh Đắk Lắk </t>
  </si>
  <si>
    <t>28/QĐ-CTHADS 17/9/2015</t>
  </si>
  <si>
    <t>48/KDTM 17/6/2011 của Tòa án nhân dân tỉnh Đắk Lắk</t>
  </si>
  <si>
    <t>Công ty TNHH Sông Lam</t>
  </si>
  <si>
    <t xml:space="preserve">Số 204, đường Nguyễn Văn Cừ, phường Tân Lập, thành phố Buôn Ma Thuột, tỉnh Đắk Lắk </t>
  </si>
  <si>
    <t>57/QĐ-CTHADS 22/9/2015</t>
  </si>
  <si>
    <t>15/KDTM 07/3/2011 của Tòa án nhân dân tỉnh Đắk Lắk</t>
  </si>
  <si>
    <t>Nguyễn Văn Toàn; Huỳnh Thái Cường; Nguyễn Chương Hải</t>
  </si>
  <si>
    <t>Số 94/2 tổ 5, khối 5, phường Tân Thành; Số 115 đường Đào Duy Từ, phường Thành Công; Số 37/17 đường Nguyễn Công Trứ, phường Tự An, TP. BMT</t>
  </si>
  <si>
    <t>58/QĐ-CTHADS 23/9/2015</t>
  </si>
  <si>
    <t>128/HSPT 20/4/2015 của Tòa phúc thẩm Tòa án nhân dân tối cao tại Đà Nẵng</t>
  </si>
  <si>
    <t>Lê Quang Hưng + Võ Thị Khuyên</t>
  </si>
  <si>
    <t>Nguyễn Văn Phúc + Lý</t>
  </si>
  <si>
    <t>37 Đào Duy Từ, TT Phước An, huyện Krông Pắc, ĐăkLăk</t>
  </si>
  <si>
    <t>Dương Minh Lễ + Chín</t>
  </si>
  <si>
    <t xml:space="preserve">
TDP 3, thị trấn Phước An,Krông Păc,Đăk Lăk.</t>
  </si>
  <si>
    <t>Nguyễn Xuân Nhẫn + Phan</t>
  </si>
  <si>
    <t>Nguyễn Đức Thành + Hương</t>
  </si>
  <si>
    <t>Lê Huy  +Nguyễn Thị Hồng</t>
  </si>
  <si>
    <t>Trần Văn Tâm + Thủy</t>
  </si>
  <si>
    <t>Thôn 19/5, xã EaYông, huyện KrôngPắc, ĐăkLăk</t>
  </si>
  <si>
    <t>Phạm Mạnh Hùng + Hương</t>
  </si>
  <si>
    <t>Ngô Quang Tuấn</t>
  </si>
  <si>
    <t>Nguyễn Thị Minh Thúy</t>
  </si>
  <si>
    <t>Lễ Vĩnh Tân + Chu Thị Thanh Mỹ</t>
  </si>
  <si>
    <t>số 8, đường Y jut, khối 3, tt Phước An, KrôngPăc</t>
  </si>
  <si>
    <t>Nguyễn Nguyên Hồng + Nguyễn Thị Minh Nguyệt</t>
  </si>
  <si>
    <t>Lê Văn Long + Hồ Thị Cầm</t>
  </si>
  <si>
    <t>Công ty TNHH Phú Lộc</t>
  </si>
  <si>
    <t>Trương Quang Khải + Hồ Thị Phúc</t>
  </si>
  <si>
    <t>Hộ kinh doanh cá thể Lê Khương</t>
  </si>
  <si>
    <t>Nguyễn Binh + Hoàng Thị Kim Quyên</t>
  </si>
  <si>
    <t>Lê Văn Tín</t>
  </si>
  <si>
    <t>Trần Thị Hương</t>
  </si>
  <si>
    <t>Lê Đình Thơ</t>
  </si>
  <si>
    <t>Trần Khuynh</t>
  </si>
  <si>
    <t xml:space="preserve">Trần Vinh Hòa   </t>
  </si>
  <si>
    <t>Thôn 1/5, xã Hòa Đông</t>
  </si>
  <si>
    <t xml:space="preserve">Nguyễn Văn Thành   </t>
  </si>
  <si>
    <t>thôn Phước Thọ , Ea Phê</t>
  </si>
  <si>
    <t xml:space="preserve">Đinh Xuân Bình      </t>
  </si>
  <si>
    <t>thôn 19/5, xã Hòa Đông</t>
  </si>
  <si>
    <t xml:space="preserve">Trần Văn Đức     </t>
  </si>
  <si>
    <t>thôn 5, xã Ea Phê</t>
  </si>
  <si>
    <t xml:space="preserve">Võ Thị Xuân + Thắng  </t>
  </si>
  <si>
    <t xml:space="preserve">Hồ Thị Mùi+ Dũng </t>
  </si>
  <si>
    <t>thôn Chợ, xã Krông Búk</t>
  </si>
  <si>
    <t xml:space="preserve">Trần Đình Dũng                      </t>
  </si>
  <si>
    <t>thôn 16, xã Hòa Đông</t>
  </si>
  <si>
    <t xml:space="preserve">Y Sinh Ađrơng                </t>
  </si>
  <si>
    <t>buôn Ea Kmast, xã Hòa Đông</t>
  </si>
  <si>
    <t xml:space="preserve">Ng Thị  Kim Hoa+  Quách Quang Thịnh                       </t>
  </si>
  <si>
    <t>thôn 15, xã Hòa Đông</t>
  </si>
  <si>
    <t xml:space="preserve">Ng Thị Kim Hoa           </t>
  </si>
  <si>
    <t xml:space="preserve">Ng Thị Kim Hoa         </t>
  </si>
  <si>
    <t xml:space="preserve">Ng N Đông+ Phúc    </t>
  </si>
  <si>
    <t xml:space="preserve">Y Thái Byă   </t>
  </si>
  <si>
    <t>buôn Puôr, xã Hòa Đông</t>
  </si>
  <si>
    <t xml:space="preserve">Mã Lĩnh Hùng             </t>
  </si>
  <si>
    <t>thôn 6, xã Krông Búk</t>
  </si>
  <si>
    <t xml:space="preserve">Ng Anh Dũng+Nhung  </t>
  </si>
  <si>
    <t>thôn Liên Cơ, xã Hòa Đông</t>
  </si>
  <si>
    <t xml:space="preserve">Đinh Trường Dương  </t>
  </si>
  <si>
    <t xml:space="preserve">thôn 19/5, xã Hòa Đông </t>
  </si>
  <si>
    <t xml:space="preserve">Ng.A.Dũng + Nhung + Bổn </t>
  </si>
  <si>
    <t xml:space="preserve">Ng Ngọc Hải +ĐB        </t>
  </si>
  <si>
    <t>thôn 16, xã Ea Kly</t>
  </si>
  <si>
    <t xml:space="preserve">Nguyễn Thị Liễu          </t>
  </si>
  <si>
    <t>thôn Đồi Đá, xã Krông Búk</t>
  </si>
  <si>
    <t xml:space="preserve">Lê Trọng Bích               </t>
  </si>
  <si>
    <t xml:space="preserve">thôn 2B, xã Hòa Tiến </t>
  </si>
  <si>
    <t xml:space="preserve">Ng. Kim Hoàng             </t>
  </si>
  <si>
    <t xml:space="preserve">thôn 1A, xã Hòa Tiến </t>
  </si>
  <si>
    <t xml:space="preserve">Hồ Văn Mậu           </t>
  </si>
  <si>
    <t>thôn 15, xã Ea Kly</t>
  </si>
  <si>
    <t xml:space="preserve">Hồ Công Sơn            </t>
  </si>
  <si>
    <t xml:space="preserve">Hoàng Huy Biên                  </t>
  </si>
  <si>
    <t>thôn Bình Minh, xã Krông Búk</t>
  </si>
  <si>
    <t xml:space="preserve">Nguyễn Duy Linh                             </t>
  </si>
  <si>
    <t>thôn 1, xã Ea Kly</t>
  </si>
  <si>
    <t xml:space="preserve">Y Paih Kbuôr+ Đb                   </t>
  </si>
  <si>
    <t>buôn M bê, xã Krông Búk</t>
  </si>
  <si>
    <t xml:space="preserve">Ng. Đức Phong                </t>
  </si>
  <si>
    <t xml:space="preserve">thôn Liên Cơ, xã Hòa Đông </t>
  </si>
  <si>
    <t xml:space="preserve">Ng.Cao Sơn+Thảo                             </t>
  </si>
  <si>
    <t xml:space="preserve">Bùi Văn Tráng   </t>
  </si>
  <si>
    <t xml:space="preserve">Ng Giang Nam Phạm Thị Hồng Minh                </t>
  </si>
  <si>
    <t xml:space="preserve">thôn 16, xã Hòa Đông </t>
  </si>
  <si>
    <t xml:space="preserve">Hoàng Thị Hoa Nguyễn Thanh Tuấn                  </t>
  </si>
  <si>
    <t xml:space="preserve">thôn Nam Thắng, xã Hòa Đông </t>
  </si>
  <si>
    <t>Trần Văn Tâm + Phan Thị Thu Thuỷ</t>
  </si>
  <si>
    <t>thôn 19/5, xã Ea Yông, huyện Krông Păk, tỉnh Đăk Lăk</t>
  </si>
  <si>
    <t>Trần Duy Hữu + Trần Thị Thanh</t>
  </si>
  <si>
    <t>thôn Tân Bình, xã Ea Knu ếc, huyện Krông Păk, tỉnh Đăk Lăk</t>
  </si>
  <si>
    <t>Hứa Thừa + Nguyễn Thị Thu Hà</t>
  </si>
  <si>
    <t>thôn 2, xã Ea Knuếc, huyện Krông Păk, tỉnh Đăk Lăk</t>
  </si>
  <si>
    <t>Lê Xuân Vinh + Dương Thị Bích Thuỷ</t>
  </si>
  <si>
    <t>thôn Tân Hoà 2, xã Ea Knuếc, huyện Krông Păk, tỉnh Đăk Lăk</t>
  </si>
  <si>
    <t>Hồ Thị Đào</t>
  </si>
  <si>
    <t>Trần Thị Ngọc</t>
  </si>
  <si>
    <t>thôn 9, xã Ea Kly, huyện Krông Păk, tỉnh Đăk Lăk</t>
  </si>
  <si>
    <t>Nguyễn Thị Thu Hiền</t>
  </si>
  <si>
    <t>khối 11, thị trấn Phước An, huyện Krông Păk, tỉnh Đăk Lăk</t>
  </si>
  <si>
    <t>Lê Văn Đương + Nguyễn Thị yến</t>
  </si>
  <si>
    <t>thôn Tân Quảng, xã Ea Kênh, huyện Krông Păk, tỉnh Đăk Lăk</t>
  </si>
  <si>
    <t>Nguyễn Văn Tấm</t>
  </si>
  <si>
    <t>thôn 4, xã Krông Buk, huyện Krông Păk, tỉnh Đăk Lăk</t>
  </si>
  <si>
    <t>Lưu Thành Long + Nguyễn Thị Nga</t>
  </si>
  <si>
    <t>Phạm Thị Thanh + Nguyễn Quốc Độ</t>
  </si>
  <si>
    <t>thôn Tân Thành, xã Ea Yông, huyện Krông Păk, tỉnh Đăk Lăk</t>
  </si>
  <si>
    <t>Lê Văn Thuận</t>
  </si>
  <si>
    <t>thôn Tân Tiến, xã Ea Yông, huyện Krông Păk, tỉnh Đăk Lăk</t>
  </si>
  <si>
    <t>Trần Thị Thơm + Nguyễn Bá Thắng</t>
  </si>
  <si>
    <t>thôn Phước Hoà, xã Ea Yông, huyện Krông Păk, tỉnh Đăk Lăk</t>
  </si>
  <si>
    <t>Lê Quang Toàn + Phạm Thị Lý</t>
  </si>
  <si>
    <t>Bùi Văn Dương + Huỳnh Thị Hồng Tâm</t>
  </si>
  <si>
    <t>thôn Tân Tiến, xã Ea Knuếc, huyện Krông Păk, tỉnh Đăk Lăk</t>
  </si>
  <si>
    <t>Huỳnh Thị Hồng Tâm</t>
  </si>
  <si>
    <t>Hồ Khánh Quỳnh</t>
  </si>
  <si>
    <t>thôn Tân Bình, xã Ea Knuếc, huyện Krông Păk, tỉnh Đăk Lăk</t>
  </si>
  <si>
    <t>Trần Ngọc Thạch + Hồ Thị Đào</t>
  </si>
  <si>
    <t>thôn Tân Bình, xã Ea Knuếc, Krông Păk</t>
  </si>
  <si>
    <t>Phan Thị Hoa</t>
  </si>
  <si>
    <t>Nguyễn Văn Tài + Đỗ Thị Hiển</t>
  </si>
  <si>
    <t>Nguyễn Văn Long + Trần Thị Ba</t>
  </si>
  <si>
    <t>thôn 2, xã Ea Knuếc, Krông Păk, Đăk Lăk</t>
  </si>
  <si>
    <t>Nguyễn Thị Hiền + Nguyễn Văn Hùng</t>
  </si>
  <si>
    <t>thôn Tân Hưng, xã Ea Knuếc, huyện Krông Păk, tỉnh Đăk Lăk</t>
  </si>
  <si>
    <t>Nguyễn Thị Anh Sơn</t>
  </si>
  <si>
    <t>thôn Tân Đông, xã Ea Kênh, huyện Krông Păk, tỉnh Đăk Lăk</t>
  </si>
  <si>
    <t>Phạm Ngọc Linh + Nguyễn Thị Diệu Hạnh</t>
  </si>
  <si>
    <t>thôn Ea Đun, xã Ea Kênh, huyện Krông Păk, tỉnh Đăk Lăk</t>
  </si>
  <si>
    <t>Y Thai Niê + H'Điêu Krông</t>
  </si>
  <si>
    <t>Buôn Ea Tir, xã Ea Kênh, Krông Păk, Đăk Lăk</t>
  </si>
  <si>
    <t>Ngô Quốc Thái + Võ Thị Xuân Mai</t>
  </si>
  <si>
    <t>Nguyễn Đức Trung Phan Thị Kim Oanh</t>
  </si>
  <si>
    <t>thôn Thanh Xuân, xã Ea Kênh, huyện Krông Păk, tỉnh Đăk Lăk</t>
  </si>
  <si>
    <t>Mai Thanh Thắng</t>
  </si>
  <si>
    <t>thôn Tân Đức, xã Ea Kênh, huyện Krông Păk, tỉnh Đăk Lăk</t>
  </si>
  <si>
    <t>Nông Văn Vương</t>
  </si>
  <si>
    <t>thôn Đồi Đá, xã Krông Buk, huyện Krông Păk, tỉnh Đăk Lăk</t>
  </si>
  <si>
    <t>Võ Thị Xuân Mai</t>
  </si>
  <si>
    <t>Nguyễn Văn Mạnh + Bạch Đình Cảnh</t>
  </si>
  <si>
    <t>thôn 3, xã Ea Kly, Krông Păk, tỉnh Đăk Lăk</t>
  </si>
  <si>
    <t xml:space="preserve">Nguyễn Văn Mạnh </t>
  </si>
  <si>
    <t>Y yol Ayun</t>
  </si>
  <si>
    <t>buôn Ea Lung, xã Krông Buk, huyện Krông Păk</t>
  </si>
  <si>
    <t>Mai Trung Kiên</t>
  </si>
  <si>
    <t>Công ty cà phê tháng 10, xã Ea Kênh, huyện Krông Păk</t>
  </si>
  <si>
    <t>Lê Văn Thạnh</t>
  </si>
  <si>
    <t>thôn Thăng Tiến 2, xã Hoà An, huyện Krông Păk, tỉnh Đăk Lăk</t>
  </si>
  <si>
    <t>thôn Tân Tiến, xã Ea Knuếc, Krông Păk, Đăk Lăk</t>
  </si>
  <si>
    <t>Trần Văn Trúc</t>
  </si>
  <si>
    <t>Thôn 1B, xã Hòa An, huyện Krông Pak, tỉnh Đăk lăk</t>
  </si>
  <si>
    <t>TDP 17, TT.Phước An, huyện Krong Pak, tỉnh Đăk Lăk</t>
  </si>
  <si>
    <t>Lê Thị Bân + 
Nguyễn Văn Hùng</t>
  </si>
  <si>
    <t>Thôn Tân Lập, xã Ea Yông, huyện Krông Pak, tỉnh Đăk lăk</t>
  </si>
  <si>
    <t>Lưu Văn Nghĩa</t>
  </si>
  <si>
    <t>Thôn 2, xã Tân Tiến, huyện Krông Păk, tỉnh Đăk Lăk</t>
  </si>
  <si>
    <t>Thôn Tân Thành, xã Ea Yông, huyện Krông Păk, tỉnh Đắk Lắk</t>
  </si>
  <si>
    <t>Bùi Văn Dũng</t>
  </si>
  <si>
    <t>Thôn Tân Đức, xã Ea Kênh, huyện Krông Păk, tỉnh Đắk Lắk</t>
  </si>
  <si>
    <t>11/2013/HSST 
ngày 01/3/2013
 của TAND huyện Chư PRông, Gia Lai</t>
  </si>
  <si>
    <t>89/2008/DSPT
ngày 06/8/2008
của TAND 
tỉnh Đắk Lắk</t>
  </si>
  <si>
    <t>10/2015/QĐST-DS
ngày 09/4/2015
của TAND 
huyện Krông Păk</t>
  </si>
  <si>
    <t>139/2014/HSPT
ngày 28/4/2014
của TAND 
tỉnh Đắk Lắk</t>
  </si>
  <si>
    <t>84/QĐ-CCTHA 10/9/2015</t>
  </si>
  <si>
    <t>149/QĐ-CCTHA 15/9/2015</t>
  </si>
  <si>
    <t>150/QĐ-CCTHA 15/9/2015</t>
  </si>
  <si>
    <t>151/QĐ-CCTHA 15/9/2015</t>
  </si>
  <si>
    <t>152/QĐ-CCTHA 15/9/2015</t>
  </si>
  <si>
    <t>153/QĐ-CCTHA 15/9/2015</t>
  </si>
  <si>
    <t>154/QĐ-CCTHA 15/9/2015</t>
  </si>
  <si>
    <t>59/QĐST -DS 15/9/2008 TAND Krông Pắc</t>
  </si>
  <si>
    <t>155/QĐ-CCTHA 15/9/2015</t>
  </si>
  <si>
    <t>26/QĐST -DS 11/2/2015 TAND Krông Pắc</t>
  </si>
  <si>
    <t>156/QĐ-CCTHA 15/9/2015</t>
  </si>
  <si>
    <t>26/QĐST -DS 11/2/2015 TAND  thành phố Buôn Ma Thuột</t>
  </si>
  <si>
    <t>157/QĐ-CCTHA 15/9/2015</t>
  </si>
  <si>
    <t>158/QĐ-CCTHA 15/9/2015</t>
  </si>
  <si>
    <t>159/QĐ-CCTHA 15/9/2015</t>
  </si>
  <si>
    <t>160/QĐ-CCTHA 15/9/2015</t>
  </si>
  <si>
    <t>161/QĐ-CCTHA 15/9/2015</t>
  </si>
  <si>
    <t>162/QĐ-CCTHA 15/9/2015</t>
  </si>
  <si>
    <t>163/QĐ-CCTHA 15/9/2015</t>
  </si>
  <si>
    <t>164/QĐ-CCTHA 15/9/2015</t>
  </si>
  <si>
    <t>165/QĐ-CCTHA 15/9/2015</t>
  </si>
  <si>
    <t>166/QĐ-CCTHA 15/9/2015</t>
  </si>
  <si>
    <t>167/QĐ-CCTHA 15/9/2015</t>
  </si>
  <si>
    <t>168/QĐ-CCTHA 15/9/2015</t>
  </si>
  <si>
    <t>169/QĐ-CCTHA 15/9/2015</t>
  </si>
  <si>
    <t>170/QĐ-CCTHA 15/9/2015</t>
  </si>
  <si>
    <t>171/QĐ-CCTHA 15/9/2015</t>
  </si>
  <si>
    <t>172/QĐ-CCTHA 15/9/2015</t>
  </si>
  <si>
    <t>174/QĐ-CCTHA 15/9/2015</t>
  </si>
  <si>
    <t>18/HSST 23/3/2010 TAND  thị xã Đồng Xoài, Bình Phước</t>
  </si>
  <si>
    <t>123-15/9/2015</t>
  </si>
  <si>
    <t>120-15/9/2015</t>
  </si>
  <si>
    <t>137-15/9/2015</t>
  </si>
  <si>
    <t>139-15/9/2015</t>
  </si>
  <si>
    <t>119-15/9/2015</t>
  </si>
  <si>
    <t>136-15/9/2015</t>
  </si>
  <si>
    <t>145-15/9/2015</t>
  </si>
  <si>
    <t>146-15/9/2015</t>
  </si>
  <si>
    <t>147-15/9/2015</t>
  </si>
  <si>
    <t>130-15/9/2015</t>
  </si>
  <si>
    <t>124-15/9/2015</t>
  </si>
  <si>
    <t>140-15/9/2015</t>
  </si>
  <si>
    <t>142-15/9/2015</t>
  </si>
  <si>
    <t>135-15/9/2015</t>
  </si>
  <si>
    <t>141-15/9/2015</t>
  </si>
  <si>
    <t>131-15/9/2015</t>
  </si>
  <si>
    <t>144-15/9/2015</t>
  </si>
  <si>
    <t>138-15/9/2015</t>
  </si>
  <si>
    <t>116-15/9/2015</t>
  </si>
  <si>
    <t>134-15/9/015</t>
  </si>
  <si>
    <t>128-15/9/2015</t>
  </si>
  <si>
    <t>127-15/9/2015</t>
  </si>
  <si>
    <t>126-15/9/2015</t>
  </si>
  <si>
    <t>118-15/9/2015</t>
  </si>
  <si>
    <t>132-15/9/2015</t>
  </si>
  <si>
    <t>117-15/9/2015</t>
  </si>
  <si>
    <t>122-15/9/2015</t>
  </si>
  <si>
    <t>143-15/9/2015</t>
  </si>
  <si>
    <t>133-15/9/2015</t>
  </si>
  <si>
    <t>148-15/9/2015</t>
  </si>
  <si>
    <t>121-15/9/2015</t>
  </si>
  <si>
    <t>76/QĐ-CCTHA ngày 10/9/2015</t>
  </si>
  <si>
    <t>195/2010/QĐST-DS 10/11/2010</t>
  </si>
  <si>
    <t>81/QĐ-CCTHA ngày 10/9/2015</t>
  </si>
  <si>
    <t>147/2010/QĐST-DS 10/09/2010</t>
  </si>
  <si>
    <t>78/QĐ-CCTHA ngày 10/9/2015</t>
  </si>
  <si>
    <t>132/2010/QĐST-DS ngày 31/8/2010</t>
  </si>
  <si>
    <t>82/QĐ-CCTHA ngày 10/9/2015</t>
  </si>
  <si>
    <t>193/2010/QĐST-DS ngày 05/11/2010</t>
  </si>
  <si>
    <t>83/QĐ-CCTHA ngày 10/9/2015</t>
  </si>
  <si>
    <t>140/2010/QĐST-DS ngày 08/9/2010</t>
  </si>
  <si>
    <t>72/QĐ-CCTHA ngày 10/9/2015</t>
  </si>
  <si>
    <t>152/2010/QĐST-DS ngày 14/9/2010</t>
  </si>
  <si>
    <t>66/QĐ-CCTHA ngày 10/9/2015</t>
  </si>
  <si>
    <t>170/2010/QĐST-DS ngày 24/9/2010</t>
  </si>
  <si>
    <t>65/QĐ-CCTHA ngày 10/9/2015</t>
  </si>
  <si>
    <t>167/2010/QĐST-DS ngày 23/9/2010</t>
  </si>
  <si>
    <t>69/QĐ-CCTHA ngày 10/9/2015</t>
  </si>
  <si>
    <t>159/2010/QĐST-DS ngày 17/9/2010</t>
  </si>
  <si>
    <t>70/QĐ-CCTHA ngày 10/9/2015</t>
  </si>
  <si>
    <t>183/2010/QĐST-DS ngày 19/10/2010</t>
  </si>
  <si>
    <t>75/QĐ-CCTHA ngày 10/9/2015</t>
  </si>
  <si>
    <t>202/2010/QĐST-DS ngày 23/11/2010</t>
  </si>
  <si>
    <t>79/QĐ-CCTHA ngày 10/9/2015</t>
  </si>
  <si>
    <t>173/2010/QĐST-DS ngày 28/9/2010</t>
  </si>
  <si>
    <t>186/QĐ-CCTHA ngày 15/9/2015</t>
  </si>
  <si>
    <t>223/2010/QĐST-DS ngày 24/12/2010</t>
  </si>
  <si>
    <t>187/QĐ-CCTHA ngày 15/9/2015</t>
  </si>
  <si>
    <t>188/QĐ-CCTHA ngày 15/9/2015</t>
  </si>
  <si>
    <t>196/2010/QĐST-DS ngày 12/11/2010</t>
  </si>
  <si>
    <t>189/QĐ-CCTHA ngày 15/9/2015</t>
  </si>
  <si>
    <t>171/2010/QĐST-DS ngày 24/9/2010</t>
  </si>
  <si>
    <t>190/QĐ-CCTHA ngày 15/9/2015</t>
  </si>
  <si>
    <t>198/2010/QĐST-DS ngày 15/11/2010</t>
  </si>
  <si>
    <t>57/QĐ-CCTHA ngày 03/9/2015</t>
  </si>
  <si>
    <t>01/2010/DSST ngày 22/01/2010</t>
  </si>
  <si>
    <t>58/QĐ-CCTHA ngày 03/9/2015</t>
  </si>
  <si>
    <t>26/QĐST-KDTM ngày 08/7/2008</t>
  </si>
  <si>
    <t>59/QĐ-CCTHA ngày 03/9/2015</t>
  </si>
  <si>
    <t>51/2009/QĐST-KDTM ngày 14/7/2009</t>
  </si>
  <si>
    <t>60/QĐ-CCTHA ngày 03/9/2015</t>
  </si>
  <si>
    <t>06/2011/DSST ngày 21/3/2011</t>
  </si>
  <si>
    <t>62/QĐ-CCTHA ngày 10/9/2015</t>
  </si>
  <si>
    <t>24/2012/QĐST-DS ngày 16/5/2012</t>
  </si>
  <si>
    <t>63/QĐ-CCTHA ngày 10/9/2015</t>
  </si>
  <si>
    <t>153/2009/HSPT ngày 29/5/2009</t>
  </si>
  <si>
    <t>85/QĐ-CCTHA ngày 14/9/2015</t>
  </si>
  <si>
    <t>21/2011/Q ĐST-KDTM ngày 28/3/2011</t>
  </si>
  <si>
    <t>87/QĐ-CCTHA ngày 15/9/2015</t>
  </si>
  <si>
    <t>390/2011/HSPT ngày 26/12/2011</t>
  </si>
  <si>
    <t>192/QĐ-CCTHA ngày 15/9/2015</t>
  </si>
  <si>
    <t>70/2009/KDTM-ST ngày 14/9/2009</t>
  </si>
  <si>
    <t>193/QĐ-CCTHA ngày 15/9/2015</t>
  </si>
  <si>
    <t>313/2010/HSPT ngày 17/8/2010</t>
  </si>
  <si>
    <t>195/QĐ-CCTHA ngày 15/9/2015</t>
  </si>
  <si>
    <t>51/2011/KDTM-ST ngày 06/7/2011</t>
  </si>
  <si>
    <t>194/QĐ-CCTHA ngày 15/9/2015</t>
  </si>
  <si>
    <t>83/2009/KDTM-ST ngày 30/11/2009</t>
  </si>
  <si>
    <t>196/QĐ-CCTHA ngày 15/9/2015</t>
  </si>
  <si>
    <t>23/2010/LHST ngày 04/8/2010</t>
  </si>
  <si>
    <t>197/QĐ-CCTHA ngày 15/9/2015</t>
  </si>
  <si>
    <t>108/2011/QĐST-DS ngày 18/8/2011</t>
  </si>
  <si>
    <t>185/QĐ-CCTHA ngày 15/9/2015</t>
  </si>
  <si>
    <t>156/2008/DSPT ngày 30/12/2008</t>
  </si>
  <si>
    <t>180/QĐ-CCTHA ngày 15/9/2015</t>
  </si>
  <si>
    <t>110/2011/QĐST-DS ngày 22/8/2011</t>
  </si>
  <si>
    <t>199/QĐ-CCTHA ngày 15/9/2015</t>
  </si>
  <si>
    <t>80/2010/HSST ngày 19/11/2010</t>
  </si>
  <si>
    <t>176/QĐ-CCTHA ngày 15/9/2015</t>
  </si>
  <si>
    <t>97/2010/ST-KDTM ngày 16/8/2010</t>
  </si>
  <si>
    <t>179/QĐ-CCTHA ngày 15/9/2015</t>
  </si>
  <si>
    <t>50/2011/ST-KDTM ngày 01-4/7/2011</t>
  </si>
  <si>
    <t>181/QĐ-CCTHA ngày 15/9/2015</t>
  </si>
  <si>
    <t>01/2010/ST-KDTM ngày 18/3/2010</t>
  </si>
  <si>
    <t>182/QĐ-CCTHA ngày 15/9/2015</t>
  </si>
  <si>
    <t>112/2011/QĐST-DS ngày 25/8/2011</t>
  </si>
  <si>
    <t>184/QĐ-CCTHA ngày 15/9/2015</t>
  </si>
  <si>
    <t>161/2010/QĐDS ngày 20/9/2010</t>
  </si>
  <si>
    <t>207/QĐ-CCTHA ngày 15/9/2015</t>
  </si>
  <si>
    <t>208/QĐ-CCTHA ngày 15/9/2015</t>
  </si>
  <si>
    <t>54/2011/QĐST-DS ngày 20/5/2011</t>
  </si>
  <si>
    <t>219/QĐ-CCTHA ngày 18/9/2015</t>
  </si>
  <si>
    <t>102/2011/ST-KDTM ngày 23/11/2011</t>
  </si>
  <si>
    <t>209/QĐ-CCTHA ngày 15/9/2015</t>
  </si>
  <si>
    <t>77/2010/ST- KDTM ngày 20/7/2010</t>
  </si>
  <si>
    <t>210/QĐ-CCTHA ngày 15/9/2015</t>
  </si>
  <si>
    <t>11/2011/DSST ngày 24/3/2011</t>
  </si>
  <si>
    <t>211/QĐ-CCTHA ngày 15/9/2015</t>
  </si>
  <si>
    <t>24/2011/HSST ngày 22/6/2011</t>
  </si>
  <si>
    <t>198/QĐ-CCTHA ngày 15/9/2015</t>
  </si>
  <si>
    <t>196/2010/HSPT ngày 08/7/2010</t>
  </si>
  <si>
    <t>201/QĐ-CCTHA ngày 15/9/2015</t>
  </si>
  <si>
    <t>48/2009/QĐST-DS ngày 17/8/2009\</t>
  </si>
  <si>
    <t>203/QĐ-CCTHA ngày 15/9/2015</t>
  </si>
  <si>
    <t>100/2013/HSPT ngày 27/3/2013</t>
  </si>
  <si>
    <t>204/QĐ-CCTHA ngày 15/9/2015</t>
  </si>
  <si>
    <t>16/2013/HSPT ngày 06/02/2013</t>
  </si>
  <si>
    <t>206/QĐ-CCTHA ngày 15/9/2015</t>
  </si>
  <si>
    <t>14/2011/HNGĐ ngày 07/4/2011</t>
  </si>
  <si>
    <t>Phan Quốc Anh</t>
  </si>
  <si>
    <t>Thôn 2, xã Hòa Khánh, thành phố Buôn Ma Thuột, tỉnh Đắk Lắk</t>
  </si>
  <si>
    <t>71/QĐ-CTHADS 25/9/2015</t>
  </si>
  <si>
    <t>342/HSPT 19/9/2014 của Tòa phúc thẩm Tòa án nhân dân tối cao tại Đà Nẵng</t>
  </si>
  <si>
    <t>Nguyễn Thị Hiếu và Lê Trung Kiên</t>
  </si>
  <si>
    <t xml:space="preserve">Số 14 đường Nguyễn Lâm, phường Tự An, thành phố Buôn Ma Thuột, tỉnh Đắk Lắk </t>
  </si>
  <si>
    <t>02/QĐ-CTHADS 06/10/2015</t>
  </si>
  <si>
    <t>182/HSPT 24/2/2009 của Tòa phúc thẩm Tòa án nhân dân tối cao tại Đà Nẵng</t>
  </si>
  <si>
    <t xml:space="preserve">Số 286C đường Lê Duẩn, thành phố Buôn Ma Thuột, tỉnh Đắk Lắk </t>
  </si>
  <si>
    <t>01/QĐ-CTHADS 01/10/2015</t>
  </si>
  <si>
    <t>36/KDTM-ST 01/6/2007 của Tòa án nhân dân tỉnh Đắk Lắk</t>
  </si>
  <si>
    <t>Công Ty TNHH MTV Song KHoa</t>
  </si>
  <si>
    <t>240 Nguyễn Tất Thành, thành phố Buôn Ma Thuột</t>
  </si>
  <si>
    <t>Phùng Việt Hùng</t>
  </si>
  <si>
    <t>49/1 Y Ơn, phường Tân Thành, thành phố Buôn Ma Thuột</t>
  </si>
  <si>
    <t>Nguyễn Thị Huyền + Nguyễn Hữu Thuyền</t>
  </si>
  <si>
    <t>112 Nguyễn Thái Bình, xã Hòa Thắng, Tp. Buôn Ma Thuột</t>
  </si>
  <si>
    <t>Đặng Tuấn Anh</t>
  </si>
  <si>
    <t>113/70 Giải Phóng, phường Tân Thành, TP. Buôn Ma Thuột</t>
  </si>
  <si>
    <t>Phạm Trọng Sinh + Đỗ Thị Bích Đào</t>
  </si>
  <si>
    <t>Đường B2, thôn 1, xã Cư Êbur</t>
  </si>
  <si>
    <t>Phan Thị Thế Huyền</t>
  </si>
  <si>
    <t>129/41/6 Lê Hồng Phong, P Tân Tiến, BMT</t>
  </si>
  <si>
    <t>Công ty TNHH Bắc Hiếu</t>
  </si>
  <si>
    <t>15-15 Y Ngông nối dài, Tân Tiến, Tp BMT</t>
  </si>
  <si>
    <t>Y Jun Hùng (Lê Thanh Hùng)</t>
  </si>
  <si>
    <t>183/7 Lê Hồng Phong, P Tân Tiến, Tp Buôn Ma Thuột</t>
  </si>
  <si>
    <t>Nguyễn Thị Bích Châu</t>
  </si>
  <si>
    <t xml:space="preserve"> 105 Nguyễn Hữu Thọ, P.Tân An, thành phố Buôn Ma Thuột </t>
  </si>
  <si>
    <t xml:space="preserve">Huúnh Ngäc HiÕu </t>
  </si>
  <si>
    <t>189 Điện Biên Phủ , phường Thành Công, thành phố Buôn Ma Thuột</t>
  </si>
  <si>
    <t xml:space="preserve">Ng« Duy Khang + NguyÔn ThÞ TÝnh  </t>
  </si>
  <si>
    <t>Thôn 04, xã Ea Kao, thành phố Buôn Ma Thuột, tỉnh Đắk Lắk</t>
  </si>
  <si>
    <t xml:space="preserve">Lª Ph­íc ThiÖn - Hång </t>
  </si>
  <si>
    <t>Thôn Tân Hưng, xã Ea Kao, thành phố Buôn Ma Thuột, tỉnh Đắk Lắk</t>
  </si>
  <si>
    <t xml:space="preserve">Nguyễn Hoàng Minh </t>
  </si>
  <si>
    <t>Thôn Tân Hưng, xã Ea Kao thành phố Buôn Ma Thuột, tỉnh Đắk Lắk</t>
  </si>
  <si>
    <t>Lê Phước Hải- Nguyễn Thị Bích Phượng</t>
  </si>
  <si>
    <t>Nguyễn Trần Xuân Trân - Thống Nhất</t>
  </si>
  <si>
    <t>95 Phan Bội Châu, phường Thống Nhất, thành phố Buôn Ma Thuột, tỉnh Đắk Lắk</t>
  </si>
  <si>
    <t xml:space="preserve">Trần Nguyễn Thảo Vy, Nguyễn Đình Thành </t>
  </si>
  <si>
    <t>270/6 Trần phú, phường Thành Công, thành phố Buôn Ma Thuột</t>
  </si>
  <si>
    <t>Đoàn Dương Lân</t>
  </si>
  <si>
    <t>Buôn H Đrát, xã Ea Kao thành phố Buôn Ma Thuột, tỉnh Đắk Lắk</t>
  </si>
  <si>
    <t>NguyÔn ThÞ TuyÕt Hång</t>
  </si>
  <si>
    <t>267/6 Hoàng Diệu, phường Thống Nhất, thành phố Buôn Ma Thuột, tỉnh Đắk Lắk</t>
  </si>
  <si>
    <t>Trần Đình Dương</t>
  </si>
  <si>
    <t>H Djiêm Byă và H Djeng Byă</t>
  </si>
  <si>
    <t>buôn H Đớt, xã Ea Kao thành phố Buôn Ma Thuột, tỉnh Đắk Lắk</t>
  </si>
  <si>
    <t>Lê Trọng Nguyên+Thảo</t>
  </si>
  <si>
    <t>Phạm Thị Lý</t>
  </si>
  <si>
    <t>Trương Bá Phương</t>
  </si>
  <si>
    <t>Nguyễn Trọng Hiệp+Lan</t>
  </si>
  <si>
    <t>Cty TNHH MTV Đông Dương</t>
  </si>
  <si>
    <t>Nguyễn Gia Ngân</t>
  </si>
  <si>
    <t>Nguyễn Tâm</t>
  </si>
  <si>
    <t>Nguyễn Tâm+Lan</t>
  </si>
  <si>
    <t>Lò Thị Hường</t>
  </si>
  <si>
    <t>Nguyễn Văn Sâm</t>
  </si>
  <si>
    <t>Nguyễn Duy Hùng</t>
  </si>
  <si>
    <t>Nguyễn Thị Thu Hạnh</t>
  </si>
  <si>
    <t>Nguyễn Thị Kim Huệ</t>
  </si>
  <si>
    <t xml:space="preserve">Hoàng Văn Khuyên </t>
  </si>
  <si>
    <t>Số 29, tổ 2, khối 9, P. Khánh Xuân, TP. BMT, ĐăkLăk</t>
  </si>
  <si>
    <t xml:space="preserve">Nguyễn Xuân Hùng + ĐB </t>
  </si>
  <si>
    <t>Số 125 Nguyễn Thị Định, P. Khánh Xuân, TP. BMT, ĐăkLăk</t>
  </si>
  <si>
    <t>Nguyễn Thị Tuyết và Từ Bộ Thuận</t>
  </si>
  <si>
    <t>Tổ 9, khối 11, P. Khánh Xuân, TP. BMT, ĐăkLăk</t>
  </si>
  <si>
    <t xml:space="preserve">Trần Thế Tưởng </t>
  </si>
  <si>
    <t>80/01 Nguyễn Thị Định, P.Khánh Xuân, TP.BMT, ĐăkLăk</t>
  </si>
  <si>
    <t>Nguyễn Quang Thành</t>
  </si>
  <si>
    <t>Tổ 01, khối 12, P. Khánh Xuân, TP. BMT, ĐăkLăk</t>
  </si>
  <si>
    <t>Nguyễn Khắc Lâm và Nguyễn Thị Ánh Tuyết</t>
  </si>
  <si>
    <t>Số 09, tổ 01, khối 12, P. Khánh Xuân, TP. BMT, ĐăkLăk</t>
  </si>
  <si>
    <t>Ngô Duy Tôn Nữ Hạ Huyền - K.Xuân</t>
  </si>
  <si>
    <t>Liên gia 7, Tổ dân phố 03, P. Khánh Xuân, TP. BMT, ĐăkLăk</t>
  </si>
  <si>
    <t>Phạm Minh Tân và Nguyễn Thị Tuyết</t>
  </si>
  <si>
    <t>Tổ 6, khối 13, P.Khánh Xuân, TP. BMT, ĐăkLăk</t>
  </si>
  <si>
    <t>Nguyễn Anh Tuấn, Nguyễn Thanh Dũng và Nguyễn Thị Tách</t>
  </si>
  <si>
    <t>Số 182, liên gia 3, TDP 2, P. Khánh Xuân, TP. BMT, ĐăkLăk</t>
  </si>
  <si>
    <t>Trần Thị Mỹ Hương và Lâm Sơn Hùng</t>
  </si>
  <si>
    <t>Số 13 Nguyễn Văn trỗi, P. Thắng Lợi, TP. BMT, ĐăkLăk</t>
  </si>
  <si>
    <t>Ngô Duy Tôn Thất Nguyên Phong-K.X</t>
  </si>
  <si>
    <t>Số 322/5 Trần Phú, P.Thành Công, Tp.BMT, ĐăkLăk</t>
  </si>
  <si>
    <t>Đặng Thị Ánh Thu</t>
  </si>
  <si>
    <t>Thôn 14, xã Hòa Khánh, TP.BMT, ĐăkLăk</t>
  </si>
  <si>
    <t>Kha Thị Thanh Thủy</t>
  </si>
  <si>
    <t>Trương Khánh Siêu</t>
  </si>
  <si>
    <t>574 Lê Duẩn, P. Ea Tam, thành phố Buôn Ma Thuột</t>
  </si>
  <si>
    <t>tổ dân phố 6, P. Ea Tam, thành phố BMT</t>
  </si>
  <si>
    <t>Đào Đình Hoạt</t>
  </si>
  <si>
    <t>số 10 Bà Huyện Thanh Quan</t>
  </si>
  <si>
    <t>Vũ Thị Thủy</t>
  </si>
  <si>
    <t>65 Y Nuê, phường Ea Tam, thành phố BMT</t>
  </si>
  <si>
    <t>Lê Đức Anh</t>
  </si>
  <si>
    <t>48B Tuệ Tĩnh, phường Ea Tam, Tp. BMT</t>
  </si>
  <si>
    <t>Hoàng Quốc Nhật</t>
  </si>
  <si>
    <t>thôn 2, xã Ea Tu, Tp. BMT</t>
  </si>
  <si>
    <t>Phạm Lợi + Cao Thị Ngọc Nhung</t>
  </si>
  <si>
    <t>TDP 6, P. Ea Tam, Tp. BMT</t>
  </si>
  <si>
    <t>Nguyễn Thanh Minh</t>
  </si>
  <si>
    <t>Đỗ Văn Thành</t>
  </si>
  <si>
    <t>31/3 Ôi Át, phường Ea Tam, Tp. BMT</t>
  </si>
  <si>
    <t>Nguyễn Quốc Bình</t>
  </si>
  <si>
    <t>khối 5, phường Ea Tam, Tp. BMT</t>
  </si>
  <si>
    <t>367 Lê Duẩn, phường Ea Tam, Tp. BMT</t>
  </si>
  <si>
    <t>Nguyễn Hữu Vinh</t>
  </si>
  <si>
    <t>Buôn ALêB, P. Ea Tam, Tp. BMT</t>
  </si>
  <si>
    <t>Huỳnh Thị Kim Loan</t>
  </si>
  <si>
    <t>thôn 1, xã Ea Tu, Tp. BMT</t>
  </si>
  <si>
    <t>Lê Trương Thanh Thương</t>
  </si>
  <si>
    <t>Buôn Kô Tam, xã Ea Tu, Tp. BMT</t>
  </si>
  <si>
    <t>H;Chi La Ê Ban</t>
  </si>
  <si>
    <t>đường 19/5 khu tái định cư, phường Ea Tam, Tp. BMT</t>
  </si>
  <si>
    <t>Hoàng Văn Thuật + Trần Thị Mến</t>
  </si>
  <si>
    <t>TDP2, phường Ea Tam, Tp. BMT</t>
  </si>
  <si>
    <t>Nguyễn Quang Thiên + Huỳnh Thị Thu Hương</t>
  </si>
  <si>
    <t>Trịnh Quang Phú + Trần Thị Mai</t>
  </si>
  <si>
    <t>H'Mun HĐơk</t>
  </si>
  <si>
    <t>14A A Tranh, P. Ea Tam, Tp. BMt</t>
  </si>
  <si>
    <t>Phan Sơn</t>
  </si>
  <si>
    <t>khối 2, phường Ea Tam, Tp. BMT</t>
  </si>
  <si>
    <t>Trần Thị Mai + Trịnh Quang Phú</t>
  </si>
  <si>
    <t>Công ty Việt Quốc</t>
  </si>
  <si>
    <t>72/7 Y Nuê, P. Ea Tam</t>
  </si>
  <si>
    <t>H'Hét ÊBan</t>
  </si>
  <si>
    <t>Đào Trọng Lập + Nguyễn Thị Mai</t>
  </si>
  <si>
    <t>170/5 Y Wang, P. Ea Tam, Tp. BMT</t>
  </si>
  <si>
    <t>Vũ Trọng Lâm</t>
  </si>
  <si>
    <t>82 Đặng Văn Ngữ, P. Ea Tam</t>
  </si>
  <si>
    <t>Công ty Long Vân</t>
  </si>
  <si>
    <t>202 Săm Brăm, phường Ea Tam, thành phố BMT</t>
  </si>
  <si>
    <t>Nguyễn Thông Nghĩa + Đỗ Thị Minh Trang</t>
  </si>
  <si>
    <t>79/6 Nguyễn Trường Tộ, Phường Ea Tam, Tp. BMT</t>
  </si>
  <si>
    <t>Hoàng Thị Thanh Huyền</t>
  </si>
  <si>
    <t>khối 8, phường Ea Tam, Tp. BMT</t>
  </si>
  <si>
    <t>Bùi Thị Thùy Dung</t>
  </si>
  <si>
    <t>72/5 Y Nuê, P. Ea Tam</t>
  </si>
  <si>
    <t>Công ty thép Phương Tạo</t>
  </si>
  <si>
    <t>Quốc lộ 14, xã Ea Tu, Tp. BMT</t>
  </si>
  <si>
    <t>Nguyễn Thị Thủy + Đỗ Thế Hoạch</t>
  </si>
  <si>
    <t>51C Y Wang, P. Ea Tam, Tp. BMT</t>
  </si>
  <si>
    <t>Nguyễn Trọng Dương</t>
  </si>
  <si>
    <t>khối 3, P. Ea Tam, Tp. BMT</t>
  </si>
  <si>
    <t>Hoàng Chí Quân</t>
  </si>
  <si>
    <t>170/1 Y Wang, P. Ea Tam</t>
  </si>
  <si>
    <t>Nguyễn Văn Hà</t>
  </si>
  <si>
    <t>thôn 12, xã Ea Tu, Tp. BMT</t>
  </si>
  <si>
    <t>Nguyễn Nhật Dũng</t>
  </si>
  <si>
    <t>534 Lê Duẩn, P. Ea Tam, Tp. BMT</t>
  </si>
  <si>
    <t>Hà Ngọc Dương</t>
  </si>
  <si>
    <t>Châu Thị Yến</t>
  </si>
  <si>
    <t>285 Lê Duẩn, P. Ea Tam, Tp. BMT</t>
  </si>
  <si>
    <t>Triệu Ngự Bảo Vy</t>
  </si>
  <si>
    <t>09 Y Wang, P. Ea Tam, Tp. BMT</t>
  </si>
  <si>
    <t>Phan Thị Phi Nga</t>
  </si>
  <si>
    <t>552/9 Lê Duẩn, P. Ea Tam, Tp. BMT</t>
  </si>
  <si>
    <t>Trần Minh Sơn</t>
  </si>
  <si>
    <t>Nguyễn Thị Nhiệm + Hùng</t>
  </si>
  <si>
    <t>Lê Phước Hải</t>
  </si>
  <si>
    <t>127 Y Wang, P. Ea Tam, Tp. BMT</t>
  </si>
  <si>
    <t>Vũ Thùy Dương + Lâm</t>
  </si>
  <si>
    <t>120/19 Y Wang, P. Ea Tam, Tp. BMT</t>
  </si>
  <si>
    <t>Phạm Thị Hồng Vân + Lợi</t>
  </si>
  <si>
    <t>99/1 Y Wang, P. Ea Tam, Tp. BMT</t>
  </si>
  <si>
    <t>Lê Thị Kiều Oanh</t>
  </si>
  <si>
    <t>khối 4, phường Ea Ta, Tp. BMT</t>
  </si>
  <si>
    <t>Nguyễn Thị Ngọc Mai</t>
  </si>
  <si>
    <t>17 Tuệ Tĩnh, P. Ea Tam, Tp. BMT</t>
  </si>
  <si>
    <t>Nguyễn Thị Nhiệm</t>
  </si>
  <si>
    <t>khối 9, phường Ea Tam, Tp. BMT</t>
  </si>
  <si>
    <t>Y Lâm + Y Liêu</t>
  </si>
  <si>
    <t>Buôn AlêA, P. Ea Tam, Tp. BMT</t>
  </si>
  <si>
    <t>Hồ Thị Thủy</t>
  </si>
  <si>
    <t>98/59B Y Wang, P. Ea Tam, Tp. BMT</t>
  </si>
  <si>
    <t>Lê Đăng Nam</t>
  </si>
  <si>
    <t>Đương sự đang chấp hành hình phạt tù, không có tài sản, thu nhập để thi hành án</t>
  </si>
  <si>
    <t>Đương sự, bỏ đi khỏi địa phương, không có tài sản, thu nhập</t>
  </si>
  <si>
    <t>Đương sự không có điều kiện về tài sản, thu nhập gì  để thi hành</t>
  </si>
  <si>
    <t>Không có 
thu nhập, tài sản</t>
  </si>
  <si>
    <t>Không có
 thu nập, tài sản</t>
  </si>
  <si>
    <t>Người phải thi hành án không rõ địa chỉ, không có tài sản để thi hành án</t>
  </si>
  <si>
    <t xml:space="preserve"> Kh«ng cã tµi s¶n, thu nhËp ®Ó thi hµnh ¸n. ViÖc ch­a cã ®iÒu kiÖn thi hµnh ¸n</t>
  </si>
  <si>
    <t>Tµi s¶n thÕ chÊp kh«ng ®ñ tr¶ nî cho ng©n hµng, Ngoµi ra kh«ng cã tµi s¶n g× kh¸c, X¸c ®Þnh viÖc ch­a cã ®iÒu kiÖn</t>
  </si>
  <si>
    <t xml:space="preserve"> Kh«ng cã tµi s¶n, thu nhËp ®Ó thi hµnh ¸n.ViÖc ch­a cã ®iÒu kiÖn thi hµnh ¸n</t>
  </si>
  <si>
    <t xml:space="preserve"> §ang ®i chÊp hµnh h×nh ph¹t tï. Kh«ng cã tµi s¶n, thu nhËp ®Ó thi hµnh ¸n. ViÖc ch­a cã ®iÒu kiÖn thi hµnh ¸n</t>
  </si>
  <si>
    <t xml:space="preserve"> Kh«ng cã tµi s¶n, thu nhËp ®Ó thi hµnh ¸n, bá ®i khái ®Þa ph­¬ng. ViÖc ch­a cã ®iÒu kiÖn thi hµnh ¸n</t>
  </si>
  <si>
    <t xml:space="preserve">Không có việc làm, không có tài sản, nguồn thu nhập nào để thi hành án </t>
  </si>
  <si>
    <t>Không có việc làm, không có tài sản, nguồn thu nhập nào để thi hành án</t>
  </si>
  <si>
    <t>Có tài sả nhưng thuộc diện chưa thể xử lý để thi hành án</t>
  </si>
  <si>
    <t>Không có TS, bỏ đi khỏi địa phương, không xác định được địa chỉ.</t>
  </si>
  <si>
    <t>Không có TS, không có thu nhập</t>
  </si>
  <si>
    <t>Cty không còn hoạt động, không có TS, không xác định được nơi có trụ sở mới</t>
  </si>
  <si>
    <t>Không có tài sản, đang chấp hành án phạt tù giam 07 năm kể từ tháng 4/2010</t>
  </si>
  <si>
    <t>Không xác định được địa chỉ, không có tài sản, thu nhập</t>
  </si>
  <si>
    <t>Đương sự không còn tài sản</t>
  </si>
  <si>
    <t>Tài sản thế chấp không đảm bảo nợ vay Ngân hàng Đầu Tư</t>
  </si>
  <si>
    <t>Đã xử lý hết tài sản thế chấp, đương sự không còn tài sản nào khác</t>
  </si>
  <si>
    <t>Không còn hoạt động, không có tài sản, thu nhập</t>
  </si>
  <si>
    <t>Xác minh đương sự không có tài sản, thu nhập</t>
  </si>
  <si>
    <t>Xác minh không có tài sản, ko có thu nhập</t>
  </si>
  <si>
    <t>Không có tài sản để thi hành án</t>
  </si>
  <si>
    <t>Không có tài sản để thi hành án, đã bỏ đi khỏi địa phương.</t>
  </si>
  <si>
    <t>Không có tài sản để thi hành án, đang chấp hành hình phạt tù</t>
  </si>
  <si>
    <t>Không có tài sản, nguồn thu nhập</t>
  </si>
  <si>
    <t>Đang chấp hành hình phạt tù, không có tài sản</t>
  </si>
  <si>
    <t>Tài sản không kê biên được</t>
  </si>
  <si>
    <t>không có tài sản, nguồn thu nhập</t>
  </si>
  <si>
    <t>Công ty ngừng hoạt động, không có tài sản, nguồn thu nhập</t>
  </si>
  <si>
    <t>không xác định nơi cư trú</t>
  </si>
  <si>
    <t>Lục Văn Phong</t>
  </si>
  <si>
    <t>Thôn 7, xã Ea Wy, huyện EaH'Leo, 
tỉnh Đăk Lăk</t>
  </si>
  <si>
    <t>Hồ Thị Thương</t>
  </si>
  <si>
    <t>Thôn 2, xã Ea Khal, huyện EaH'Leo, 
tỉnh Đăk Lăk</t>
  </si>
  <si>
    <t>Đỗ Thị Hồng</t>
  </si>
  <si>
    <t>Buôn BRiêng C xã Ea Nam, huyện EaH'Leo, 
tỉnh Đăk Lăk</t>
  </si>
  <si>
    <t>Nguyễn Văn Duy</t>
  </si>
  <si>
    <t>Thôn Ea Ksô, xã Ea Nam, huyện EaH'Leo, 
tỉnh Đăk Lăk</t>
  </si>
  <si>
    <t>Cao Văn Phúc</t>
  </si>
  <si>
    <t>Thôn 2, xã EaNam, huyện EaH'Leo, 
tỉnh Đăk Lăk</t>
  </si>
  <si>
    <t>Theo điểm a, K1, Điều 44a</t>
  </si>
  <si>
    <t>68/QĐ-CCTHADS
15//10/2015</t>
  </si>
  <si>
    <t>48/2010/HSPT
26/5/2010 
của Tòa án nhân  tỉnh Đăk Lăk</t>
  </si>
  <si>
    <t>69/QĐ-CCTHADS
15/10/2015</t>
  </si>
  <si>
    <t>49/2015/QĐST-DS
12/5/2015
của Tòa án nhân  huyện Ea H'leo 
tỉnh Đăk Lăk</t>
  </si>
  <si>
    <t>70/QĐ-CCTHADS
19/10/2015</t>
  </si>
  <si>
    <t>14/2009/DSST
09/3/2009 
của Tòa án nhân dân huyện EaH'leo, tỉnh Đăk Lăk</t>
  </si>
  <si>
    <t>71/QĐ-CCTHADS
19/10/2015</t>
  </si>
  <si>
    <t>30/2010/HSST
28/10/2010
của Tòa án nhân dân huyện EaH'leo, tỉnh Đăk Lăk</t>
  </si>
  <si>
    <t>72/QĐ-CCTHADS
19/10/2015</t>
  </si>
  <si>
    <t>23/2012/HSST
17/7/2012
của Tòa án nhân dân huyện Krông Buk, tỉnh Đăk Lăk</t>
  </si>
  <si>
    <t>Chi cục Thi hành án dân sự thị xã Buôn Đôn</t>
  </si>
  <si>
    <t>Nguyễn Hát Long. Nguyễn Thành Luân</t>
  </si>
  <si>
    <t>Thôn 10, xã Tân Hòa, huyện Buôn Đôn, tỉnh Đắk Lắk</t>
  </si>
  <si>
    <t>Nông Thị Hờn</t>
  </si>
  <si>
    <t>Thôn 4, xã Tân Hòa, huyện Buôn Đôn, tỉnh Đắk Lắk</t>
  </si>
  <si>
    <t>Trần Văn Thống</t>
  </si>
  <si>
    <t>Thôn 15, xã Ea Bar, huyện Buôn Đôn, tỉnh Đắk Lắk</t>
  </si>
  <si>
    <t>03/HSST
20/03/2003</t>
  </si>
  <si>
    <t xml:space="preserve">75/KDTM -ST
19/07/2010 </t>
  </si>
  <si>
    <t>76/HSPT
13/03/2015</t>
  </si>
  <si>
    <t>02
09/07/2015</t>
  </si>
  <si>
    <t>03
29/07/2015</t>
  </si>
  <si>
    <t>05
20/08/2015</t>
  </si>
  <si>
    <t>06
20/08/2015</t>
  </si>
  <si>
    <t>332/CCTHA ngày 27/7/2015</t>
  </si>
  <si>
    <t>31/QĐST-KDTM ngày 16/12/2013</t>
  </si>
  <si>
    <t>22/HSST ngày 15/4/2014</t>
  </si>
  <si>
    <t>480/CCTHA ngày 25/9/2015</t>
  </si>
  <si>
    <t xml:space="preserve">30/DSPT, ngày 10/02/2015 </t>
  </si>
  <si>
    <t>412/CCTHA ngày 17/9/2015</t>
  </si>
  <si>
    <t xml:space="preserve">43/DSST, ngày 14/4/2015 </t>
  </si>
  <si>
    <t>322/QĐ-CCTHADS ngày 27/8/2015</t>
  </si>
  <si>
    <t>53/QĐST-DS ngày 10/4/2015</t>
  </si>
  <si>
    <t>381/QĐ-CCTHADS ngày 27/8/2015</t>
  </si>
  <si>
    <t>34/QĐST-DS ngày 17/3/2015</t>
  </si>
  <si>
    <t>436/QĐ-CCTHADS 21/9/2015</t>
  </si>
  <si>
    <t>62/2015/DSST 25/05/2015</t>
  </si>
  <si>
    <t>430/QĐ-CCTHADS
18/9/2015</t>
  </si>
  <si>
    <t>97/2014/QĐST-DS 22/7/2014</t>
  </si>
  <si>
    <t>369/QĐ-CCTHADS
20/8/2015</t>
  </si>
  <si>
    <t>31/2014/QĐST-KDTM 10/12/2014</t>
  </si>
  <si>
    <t>428/QĐ-CCTHADS
18/9/2015</t>
  </si>
  <si>
    <t>29/2015/HSST 02/02/2015</t>
  </si>
  <si>
    <t>437/QĐ-CCTHADS 21/9/2015</t>
  </si>
  <si>
    <t>429/QĐ-CCTHADS
18/9/2015</t>
  </si>
  <si>
    <t>88/2015/QDĐST-DS 17/6/2015</t>
  </si>
  <si>
    <t>329/QĐ-CCTHADS
27/7/2015</t>
  </si>
  <si>
    <t>2738/2015/HSST 22/4/2015</t>
  </si>
  <si>
    <t>330/QĐ-CCTHADS
27/7/2015</t>
  </si>
  <si>
    <t>169/2015/HSPT 19/5/2015</t>
  </si>
  <si>
    <t>490/QĐ-CCTHADS
25/9/2015</t>
  </si>
  <si>
    <t>163/2014/HSST 25/6/2014</t>
  </si>
  <si>
    <t>457/QĐ-CCTHADS
24/9/2015</t>
  </si>
  <si>
    <t>370/2014/HSPT 23/9/2014</t>
  </si>
  <si>
    <t>493/QĐ-CCTHADS
25/9/2015</t>
  </si>
  <si>
    <t>369/2014/HSPT 22,23/9/2014</t>
  </si>
  <si>
    <t>491/QĐ-CCTHADS
25/9/2015</t>
  </si>
  <si>
    <t>11/2015/DS-PT 20/01/2015</t>
  </si>
  <si>
    <t xml:space="preserve"> 47/HSST
ngày 18/11/2014 </t>
  </si>
  <si>
    <t>368/CCTHA 
ngày 20/8/2015</t>
  </si>
  <si>
    <t>44/DS-PT
 ngày 30/3/2015</t>
  </si>
  <si>
    <t>16/QĐST-LĐ
ngày 15/8/2014</t>
  </si>
  <si>
    <t>369/CCTHA
 ngày 20/8/2015</t>
  </si>
  <si>
    <t>18/QĐST-LĐ
 ngày 25/8/2014</t>
  </si>
  <si>
    <t>370/CCTHA
 ngày 20/8/2015</t>
  </si>
  <si>
    <t>07/LĐST
 ngày 09/3/2015</t>
  </si>
  <si>
    <t>380/CCTHA
 ngày 27/8/2015</t>
  </si>
  <si>
    <t>02/DSST 
ngày 14/01/2015</t>
  </si>
  <si>
    <t>406/CCTHA
 ngày 16/9/2015</t>
  </si>
  <si>
    <t>26/2015/KDTMST ngày 27/7/2015</t>
  </si>
  <si>
    <t>407/CCTHA
 ngày 16/9/2015</t>
  </si>
  <si>
    <t>68/2015/DSST
 ngày 03/6/2015</t>
  </si>
  <si>
    <t>405/CCTHA
 ngày 16/9/2015</t>
  </si>
  <si>
    <t>339/2010/HSPT
 ngày 25/10/2010</t>
  </si>
  <si>
    <t>408/CCTHA
 ngày 16/9/2015</t>
  </si>
  <si>
    <t>70/2015/DSST
ngày 25/5/2015</t>
  </si>
  <si>
    <t>446/CCTHA
ngày 23/9/2015</t>
  </si>
  <si>
    <t>21/2014/KDTM-ST
 ngày 29/9/2014</t>
  </si>
  <si>
    <t>447/CCTHA
ngày 23/9/2015</t>
  </si>
  <si>
    <t>01/2015/KDTM-ST
 ngày 30/01/2015</t>
  </si>
  <si>
    <t>445/CCTHA
ngày 23/9/2015</t>
  </si>
  <si>
    <t>160/2014/DSST
 ngày 04/11/2014</t>
  </si>
  <si>
    <t>484/CCTHA
ngày 25/9/2015</t>
  </si>
  <si>
    <t>07/2011/HSST
 ngày 11/01/2011</t>
  </si>
  <si>
    <t>483/CCTHA
ngày 25/9/2015</t>
  </si>
  <si>
    <t>17/2015/DSST
ngày 22/6/2015</t>
  </si>
  <si>
    <t>523/CCTHA
ngày 25/9/2015</t>
  </si>
  <si>
    <t>81/2015/DSST
ngày 04/6/2015</t>
  </si>
  <si>
    <t>524/CCTHA
ngày 25/9/2015</t>
  </si>
  <si>
    <t>82/2015/DSST
ngày 04/6/2015</t>
  </si>
  <si>
    <t>525/CCTHA
ngày 25/9/2015</t>
  </si>
  <si>
    <t>125/2015/DSST
ngày 14/8/2015</t>
  </si>
  <si>
    <t>346/CCTHA ngày 31.7.2015</t>
  </si>
  <si>
    <t xml:space="preserve">205/QĐSTDS ngày 20.12.2012 của TANDTP.BMT </t>
  </si>
  <si>
    <t>345/CCTHA ngày 31.7.2015</t>
  </si>
  <si>
    <t>09/DSPT ngày 21.3.2013 của TANDT.Đắk Lắk</t>
  </si>
  <si>
    <t>403/CCTHADS ngày 15.9.2015</t>
  </si>
  <si>
    <t xml:space="preserve">12/KDTMST ngày 11.6.2014 của TANDTP.BMT </t>
  </si>
  <si>
    <t>416/CCTHADS ngày 17.9.2015</t>
  </si>
  <si>
    <t xml:space="preserve">11/QĐST-KDTM ngày 28.8.2012 của TANDTP.BMT </t>
  </si>
  <si>
    <t>414/CCTHADS ngày 17.9.2015</t>
  </si>
  <si>
    <t xml:space="preserve">19/QĐST-KDTM  ngày 29.7.2014 của TANDTP.BMT </t>
  </si>
  <si>
    <t>399/CCTHADS ngày 10.9.2015</t>
  </si>
  <si>
    <t xml:space="preserve">156/QĐST ngày 04.9.2012 của TANDTP.BMT </t>
  </si>
  <si>
    <t>464/CCTHADS ngày 24.9.2015</t>
  </si>
  <si>
    <t xml:space="preserve">56/DSST ngày 17.6.2014 của TANDTP.BMT </t>
  </si>
  <si>
    <t>415/CCTHADS ngày 17.9.2015</t>
  </si>
  <si>
    <t xml:space="preserve">67/HSST ngày 8.4.2014 của TANDTP.BMT </t>
  </si>
  <si>
    <t>435/CCTHADS ngày 21.9.2015</t>
  </si>
  <si>
    <t xml:space="preserve">145/DSST ngày 15.10.2012 của TANDTP.BMT </t>
  </si>
  <si>
    <t>391/CCTHADS ngày 04.9.2015</t>
  </si>
  <si>
    <t xml:space="preserve">169/HSPT ngày 19.5.2015 của TANDT. Đắk Lắk </t>
  </si>
  <si>
    <t>Số 55QĐ-CCTHADS 26/10/2015</t>
  </si>
  <si>
    <t>13/2008/HNGĐ
16/04/2008</t>
  </si>
  <si>
    <t>Số 59-QĐ-CCTHADS 26/10/2015</t>
  </si>
  <si>
    <t>174/2009/HSST
20/5/2009</t>
  </si>
  <si>
    <t>Số 53-QĐ-CCTHADS26/10/2015</t>
  </si>
  <si>
    <t>105/2010/DSST 29/7/2010</t>
  </si>
  <si>
    <t>Số 57QĐ-CCTHADS-26/10/2015</t>
  </si>
  <si>
    <t>203/2010/QĐST-DSST 04/11/2010</t>
  </si>
  <si>
    <t>Số 52QĐ-CCTHADS-26/10/2015</t>
  </si>
  <si>
    <t>254/2011/QĐ-PT 04/01/2011</t>
  </si>
  <si>
    <t>Số 56QĐ-CCTHADS-26/10/2015</t>
  </si>
  <si>
    <t>60/2010/HSST 28/12/2010</t>
  </si>
  <si>
    <t>Số 58QĐ-CCTHADS 26/10/2015</t>
  </si>
  <si>
    <t>26/2012/QDĐST-DS 17/602/2012</t>
  </si>
  <si>
    <t>60QĐ-CCTHADS-26/10/2015</t>
  </si>
  <si>
    <t>31/2013/HSST 25, 28-01/2013</t>
  </si>
  <si>
    <t xml:space="preserve"> Số57/26/10/2015</t>
  </si>
  <si>
    <t>83/2013/DSST 04/7/2013</t>
  </si>
  <si>
    <t xml:space="preserve"> Số 62-26/10/2015</t>
  </si>
  <si>
    <t>230/2013/HSPT 26/7/2013</t>
  </si>
  <si>
    <t xml:space="preserve"> Số 61/206/10/2015</t>
  </si>
  <si>
    <t>66/2013/DSST 05/6/2013</t>
  </si>
  <si>
    <t>384-QĐ-CCTHADS28/8/2015</t>
  </si>
  <si>
    <t>170/2015/HSPT 20/5/2015</t>
  </si>
  <si>
    <t>396-10/9/2015</t>
  </si>
  <si>
    <t>77/2015/DS-PT 19/06/2015</t>
  </si>
  <si>
    <t xml:space="preserve"> Số 01-QĐ-CCTHADS02/10
/2015</t>
  </si>
  <si>
    <t>67/2015/DS-PT 12/05/2015</t>
  </si>
  <si>
    <t>17/QĐ-CCTHADS
21/10/2015</t>
  </si>
  <si>
    <t>227/HSST
21/9/2010</t>
  </si>
  <si>
    <t>18/QĐ-CCTHADS
21/10/2015</t>
  </si>
  <si>
    <t>369/HSPT
23/9/2014</t>
  </si>
  <si>
    <t>20/QĐ-CCTHADS
21/10/2015</t>
  </si>
  <si>
    <t>30/2009/DSPT
19/3/2009</t>
  </si>
  <si>
    <t>21/QĐ-CCTHADS
21/10/2015</t>
  </si>
  <si>
    <t>260/HSPT
21/11/2008</t>
  </si>
  <si>
    <t>22/QĐ-CCTHADS
21/10/2015</t>
  </si>
  <si>
    <t>67/QĐST-DS
07/6/2011</t>
  </si>
  <si>
    <t>31/QĐ-CCTHADS
21/10/2015</t>
  </si>
  <si>
    <t>69/QĐST-DS</t>
  </si>
  <si>
    <t>23/QĐ-CCTHADS
21/10/2015</t>
  </si>
  <si>
    <t>175/HSPT
22/5/2014</t>
  </si>
  <si>
    <t>16/QĐ-CCTHADS
21/10/2015</t>
  </si>
  <si>
    <t>187/HSPT
29/6/2010</t>
  </si>
  <si>
    <t>15/QĐ-CCTHADS
21/10/2015</t>
  </si>
  <si>
    <t>47/HSST
18/12/2012</t>
  </si>
  <si>
    <t>14/QĐ-CCTHADS
21/10/2015</t>
  </si>
  <si>
    <t>06/DSPT
14/01/2015</t>
  </si>
  <si>
    <t>13/QĐ-CCTHADS
21/10/2015</t>
  </si>
  <si>
    <t>314/HSPT
30/8/2013</t>
  </si>
  <si>
    <t>28/QĐ-CCTHADS
21/10/2015</t>
  </si>
  <si>
    <t>119/QĐST-DS
26/8/2013</t>
  </si>
  <si>
    <t>12/QĐ-CCTHADS
21/10/2015</t>
  </si>
  <si>
    <t>128/QDDST-DS
03/9/2013</t>
  </si>
  <si>
    <t>29/QĐ-CCTHADS
21/10/2015</t>
  </si>
  <si>
    <t>366/HSST
26/12/2013</t>
  </si>
  <si>
    <t>71/HSST
24/02/2012</t>
  </si>
  <si>
    <t>27/QĐ-CCTHADS
21/10/2015</t>
  </si>
  <si>
    <t>13/DSST
04/3/2014</t>
  </si>
  <si>
    <t>26/QĐ-CCTHADS
21/10/2015</t>
  </si>
  <si>
    <t>52/QĐST-DS
21/4/2014</t>
  </si>
  <si>
    <t>30/QĐ-CCTHADS
21/10/2015</t>
  </si>
  <si>
    <t>103/QĐST-DS
29/7/2011</t>
  </si>
  <si>
    <t>24/QĐ-CCTHADS
21/10/2015</t>
  </si>
  <si>
    <t>132/DSST
27/9/2012</t>
  </si>
  <si>
    <t>25/QĐ-CCTHADS
21/10/2015</t>
  </si>
  <si>
    <t>10/QĐ-CCTHADS
21/10/2015</t>
  </si>
  <si>
    <t>184/QĐST-DS
29/8/2007</t>
  </si>
  <si>
    <t>315/QĐ-CCTHADS
23/7/2015</t>
  </si>
  <si>
    <t>05/KDTMPT
19/9/2014</t>
  </si>
  <si>
    <t>375/QĐ-CCTHADS
24/8/2015</t>
  </si>
  <si>
    <t>185/QĐST-DS
06/10/2010</t>
  </si>
  <si>
    <t>373/QĐ-CCTHADS
24/8/2015</t>
  </si>
  <si>
    <t>191/QĐST-DS
25/12/2013</t>
  </si>
  <si>
    <t>374/QĐ-CCTHADS
24/8/2015</t>
  </si>
  <si>
    <t>134/DSST
28/9/2012</t>
  </si>
  <si>
    <t>307/QĐ-CCTHADS
22/7/2015</t>
  </si>
  <si>
    <t>173/DSPT
22/12/2014</t>
  </si>
  <si>
    <t>310/QĐ-CCTHADS
22/7/2015</t>
  </si>
  <si>
    <t>147/QĐST-DS
09/10/2014</t>
  </si>
  <si>
    <t>400/QĐ-CCTHADS
14/9/2015</t>
  </si>
  <si>
    <t>29/KDTMST
26/11/2014</t>
  </si>
  <si>
    <t>309/QĐ-CCTHADS
22/7/2015</t>
  </si>
  <si>
    <t>370/HSPT
23/9/2014</t>
  </si>
  <si>
    <t>311/QĐ-CCTHADS
22/7/2015</t>
  </si>
  <si>
    <t>104/DSST
14/9/2012</t>
  </si>
  <si>
    <t>308/QĐ-CCTHADS
22/7/2015</t>
  </si>
  <si>
    <t>31/QĐST-DS
13/4/2011</t>
  </si>
  <si>
    <t>379/QĐ-CCTHADS
27/8/2015</t>
  </si>
  <si>
    <t>38/QĐST-DS
23/3/2015</t>
  </si>
  <si>
    <t>401/QĐ-CCTHADS
14/9/2015</t>
  </si>
  <si>
    <t>18/KDTMST
22/5/2015</t>
  </si>
  <si>
    <t>314/QĐ-CCTHADS
23/7/2015</t>
  </si>
  <si>
    <t>13/KDTMST
07/7/2014</t>
  </si>
  <si>
    <t>40/QĐ-CCTHADS
26/10/2015</t>
  </si>
  <si>
    <t>164/DSST
22/10/2010</t>
  </si>
  <si>
    <t>39/QĐ-CCTHADS
26/10/2015</t>
  </si>
  <si>
    <t>40/DSST
26/4/2013</t>
  </si>
  <si>
    <t>45/QĐ-CCTHADS
26/10/2015</t>
  </si>
  <si>
    <t>52/DSST
17/5/2013</t>
  </si>
  <si>
    <t>44/QĐ-CCTHADS
26/10/2015</t>
  </si>
  <si>
    <t>36/HSST
10/6/2011</t>
  </si>
  <si>
    <t>43/QĐ-CCTHADS
26/10/2015</t>
  </si>
  <si>
    <t>93/DSST
27/8/2012</t>
  </si>
  <si>
    <t>38/QĐ-CCTHADS
26/10/2015</t>
  </si>
  <si>
    <t>337/HSST
26/11/2013</t>
  </si>
  <si>
    <t>37/QĐ-CCTHADS
26/10/2015</t>
  </si>
  <si>
    <t>159/DSST
28/11/2012</t>
  </si>
  <si>
    <t>36/QĐ-CCTHADS
26/10/2015</t>
  </si>
  <si>
    <t>09/QĐST-DS
12/01/2010</t>
  </si>
  <si>
    <t>35/QĐ-CCTHADS
26/10/2015</t>
  </si>
  <si>
    <t>05/DSPT
11/01/2011</t>
  </si>
  <si>
    <t>42/QĐ-CCTHADS
26/10/2015</t>
  </si>
  <si>
    <t>78/QĐST-DS
01/7/2011</t>
  </si>
  <si>
    <t>46/QĐ-CCTHADS
26/10/2015</t>
  </si>
  <si>
    <t>143/DSST
05/10/2012</t>
  </si>
  <si>
    <t>47/QĐ-CCTHADS
26/10/2015</t>
  </si>
  <si>
    <t>85/DSST
11/5/2012</t>
  </si>
  <si>
    <t>48/QĐ-CCTHADS
26/10/2015</t>
  </si>
  <si>
    <t>138/DSST
07/10/2011</t>
  </si>
  <si>
    <t>49/QĐ-CCTHADS
26/10/2015</t>
  </si>
  <si>
    <t>50/QĐ-CCTHADS
26/10/2015</t>
  </si>
  <si>
    <t>373/HSPT
07/12/2009</t>
  </si>
  <si>
    <t>51/QĐ-CCTHADS
26/10/2015</t>
  </si>
  <si>
    <t>13/DSST
07/7/2009</t>
  </si>
  <si>
    <t>33/QĐ-CCTHADS
26/10/2015</t>
  </si>
  <si>
    <t>119/HSPT
22/4/2010</t>
  </si>
  <si>
    <t>34/QĐ-CCTHADS
26/10/2015</t>
  </si>
  <si>
    <t>05/HSST
03/01/2013</t>
  </si>
  <si>
    <t>32/QĐ-CCTHADS
26/10/2015</t>
  </si>
  <si>
    <t>64/QĐST-DS
27/5/2011</t>
  </si>
  <si>
    <t>144/DSST - 19/11/2015</t>
  </si>
  <si>
    <t>H ngeh Ayun</t>
  </si>
  <si>
    <t>Buôn Hra A, xã Ea Tul, CưMgar, Đắk Lắk</t>
  </si>
  <si>
    <t>Lý Sềnh Pẩu</t>
  </si>
  <si>
    <t>thôn 6, xã Ea Mnang, CưMgar, Đắk Lắk</t>
  </si>
  <si>
    <t>Hồ Minh Duyệt</t>
  </si>
  <si>
    <t>TDP 2, Quảng Phú, CưMgar, Đắk Lắk</t>
  </si>
  <si>
    <t>Lê Kim Anh và Lâm Thị Bé Em</t>
  </si>
  <si>
    <t>khối 3, Quảng Phú, CưMgar, Đắk Lắk</t>
  </si>
  <si>
    <t>Lê Kim Anh</t>
  </si>
  <si>
    <t>Trần Văn Lợi</t>
  </si>
  <si>
    <t>thôn 1, Ea Mnang, CưMgar, Đắk Lắk</t>
  </si>
  <si>
    <t>Trần Thị Thúy</t>
  </si>
  <si>
    <t>TDP 7, Quảng Phú, CưMgar, Đắk Lắk</t>
  </si>
  <si>
    <t>Hà Thị Thủy</t>
  </si>
  <si>
    <t>tổ 3, khối 5, Quảng Phú, CưMgar, Đắk Lắk</t>
  </si>
  <si>
    <t>Y Nỡ Ayun</t>
  </si>
  <si>
    <t>Buôn Sah, xã Ea Tul, CưMgar, Đắk Lắk</t>
  </si>
  <si>
    <t>Ngô Thị Nhàn</t>
  </si>
  <si>
    <t>146 Lý Thường Kiết, Quảng Phú, CưMgar, Đắk Lắk</t>
  </si>
  <si>
    <t>147 Lý Thường Kiết, Quảng Phú, CưMgar, Đắk Lắk</t>
  </si>
  <si>
    <t>Huỳnh Quang Hương</t>
  </si>
  <si>
    <t>31 Lê Đại Hành, Quảng Phú, CưMgar, Đắk Lắk</t>
  </si>
  <si>
    <t>Mai Thị Hương</t>
  </si>
  <si>
    <t>14 Trần Hưng Đạo, Quảng Phú, CưMgar, Đắk Lắk</t>
  </si>
  <si>
    <t>Phạm Thị Ngọc Anh</t>
  </si>
  <si>
    <t>khối 2, Quảng Phú, CưMgar, Đắk Lắk</t>
  </si>
  <si>
    <t>Nguyễn Văn Cả và bà Nguyễn Thị Vy</t>
  </si>
  <si>
    <t>26 Phan Chu Trinh, Quảng Phú, CưMgar, Đắk Lắk</t>
  </si>
  <si>
    <t>Đoàn Thị Ngọc Lê</t>
  </si>
  <si>
    <t>18 Nguyễn Du, Quảng Phú, CưMgar, Đắk Lắk</t>
  </si>
  <si>
    <t>Nguyễn Đức Hoàng</t>
  </si>
  <si>
    <t>30 Điện Biên Phủ, Quảng Phú, CưMgar, Đắk Lắk</t>
  </si>
  <si>
    <t>Nguyễn Xuân Quang</t>
  </si>
  <si>
    <t>Trần Ngọc Nhẫn</t>
  </si>
  <si>
    <t>Buôn Phơng, xã Ea Tul, CưMgar, Đắk Lắk</t>
  </si>
  <si>
    <t>Châu Quốc Kiên</t>
  </si>
  <si>
    <t>Châu Thị Lanh</t>
  </si>
  <si>
    <t>khu chợ Ea Tul, CưMgar, Đắk Lắk</t>
  </si>
  <si>
    <t>Phan Bòn</t>
  </si>
  <si>
    <t>Hiệp Tiến, Quảng Hiệp, CưMgar, Đắk Lắk</t>
  </si>
  <si>
    <t>Lê Quang Na</t>
  </si>
  <si>
    <t>TDP 1, Quảng Phú, CưMgar, Đắk Lắk</t>
  </si>
  <si>
    <t>Dương Quyết Thắng</t>
  </si>
  <si>
    <t>thôn 14, xã Ea Kiết, CưMgar, Đắk Lắk</t>
  </si>
  <si>
    <t>Phaạm Văn Hữu, Đỗ Thị Ngát</t>
  </si>
  <si>
    <t>thôn 3, xã Ea Mnang, CưMgar, Đắk Lắk</t>
  </si>
  <si>
    <t>Buôn Knia, xã Ea Tul, CưMgar, Đắk Lắk</t>
  </si>
  <si>
    <t>Nguyễn Thị Huệ</t>
  </si>
  <si>
    <t>thôn 5, xã Ea Kiết, CưMgar, Đắk Lắk</t>
  </si>
  <si>
    <t>Hoàng Văn Việt</t>
  </si>
  <si>
    <t>thôn 10, xã Ea Kiết, CưMgar, Đắk Lắk</t>
  </si>
  <si>
    <t>Nguyễn Văn thọ</t>
  </si>
  <si>
    <t>thôn Tân Thành, Cư  DLiêM Nông, CưMgar, Đắk Lắk</t>
  </si>
  <si>
    <t>Nguyễn Quang Thứ</t>
  </si>
  <si>
    <t>thôn Hiệp Tiến, xã Quảng Hiệp, CưMgar, Đắk Lắk</t>
  </si>
  <si>
    <t>Bùi Thị Hạnh</t>
  </si>
  <si>
    <t>Buôn Bling, xã CưMgar, CưMgar, Đắk Lắk</t>
  </si>
  <si>
    <t>Đoàn Công Quang</t>
  </si>
  <si>
    <t>thôn Hiệp Hưng, xã Quảng Hiệp, CưMgar, Đắk Lắk</t>
  </si>
  <si>
    <t>Hồ Đức Giáp</t>
  </si>
  <si>
    <t>thôn 1, xã CưMgar, CưMgar, Đắk Lắk</t>
  </si>
  <si>
    <t>Nguyễn Thị Nam</t>
  </si>
  <si>
    <t>thôn 3, xã Ea Kpam, CưMgar, Đắk Lắk</t>
  </si>
  <si>
    <t>Mai Thanh Lịch, Vũ Thị Nga</t>
  </si>
  <si>
    <t>Buôn Ka Na, xã CưMgar, CưMgar, Đắk Lắk</t>
  </si>
  <si>
    <t>Trần Thanh Tịnh, Lương Thị Thanh</t>
  </si>
  <si>
    <t>thôn 8, xã Ea Kpam, CưMgar, Đắk Lắk</t>
  </si>
  <si>
    <t>Bùi Xuân Giỏi</t>
  </si>
  <si>
    <t>Buôn Pôk B, Ea Pôk, CưMgar, Đắk Lắk</t>
  </si>
  <si>
    <t>Trần Thanh Tùng, Nguyễn Thị Sự</t>
  </si>
  <si>
    <t>53 Sút Mgrư, Cư Suê, CưMgar, Đắk Lắk</t>
  </si>
  <si>
    <t>Trần Ngọc Sỹ, Trần Thị Mừng</t>
  </si>
  <si>
    <t>thôn 1, xã Cư Suê, CưMgar, Đắk Lắk</t>
  </si>
  <si>
    <t>Bùi Văn tùng, Trần Thị Sương</t>
  </si>
  <si>
    <t>136 thôn Tiến Cường, Quảng Tiến, CưMgar, Đắk Lắk</t>
  </si>
  <si>
    <t>137 thôn Tiến Cường, Quảng Tiến, CưMgar, Đắk Lắk</t>
  </si>
  <si>
    <t>Y Niếp Ê Ban</t>
  </si>
  <si>
    <t>Buôn Sút MDrang, xã Cư Suê, CưMgar, Đắk Lắk</t>
  </si>
  <si>
    <t>Nguyễn Văn Báu, Nguyễn thị Nguyệt</t>
  </si>
  <si>
    <t>thôn 15, xã Ea Kuêh, CưMgar, Đắk Lắk</t>
  </si>
  <si>
    <t>Xên Văn Tế</t>
  </si>
  <si>
    <t>Buôn Thái, xã Ea Kuêh, CưMgar, Đắk Lắk</t>
  </si>
  <si>
    <t>Y Dôn Ê Ban</t>
  </si>
  <si>
    <t>Buôn Sút G rư, xã Cư Suê, CưMgar, Đắk Lắk</t>
  </si>
  <si>
    <t>Phạm Tấn Sơn</t>
  </si>
  <si>
    <t>thôn 2, xã Quảng Tiến, CưMgar, Đắk Lắk</t>
  </si>
  <si>
    <t>Trần Minh Tuệ, Nguyễn Thị Nhựt</t>
  </si>
  <si>
    <t>thôn Tiến Đạt, xã Quảng Tiến, CưMgar, Đắk Lắk</t>
  </si>
  <si>
    <t>Nguyễn Long, Đinh Thị Kim Nhung</t>
  </si>
  <si>
    <t>Buôn Ea Sang, Ea Hding, CưMgar, Đắk Lắk</t>
  </si>
  <si>
    <t>Hoàng Văn Tĩnh, Phương Thị Hữu</t>
  </si>
  <si>
    <t>Lô Thị May</t>
  </si>
  <si>
    <t>Trần Minh Dũng</t>
  </si>
  <si>
    <t>thôn 2, Ea Pôk, CưMgar, Đắk Lắk</t>
  </si>
  <si>
    <t>Đỗ Đức Thắng, Đỗ Thị Hảo</t>
  </si>
  <si>
    <t>Buôn Sang, xã Ea Hđing, CưMgar, Đắk Lắk</t>
  </si>
  <si>
    <t>Thái Quang, Nguyễn Thị Thùy Trầm</t>
  </si>
  <si>
    <t>Lại Văn Phái</t>
  </si>
  <si>
    <t>Tiến Đạt, Quảng Tiến, CưMgar, Đắk Lắk</t>
  </si>
  <si>
    <t>Trần Thị Hà</t>
  </si>
  <si>
    <t>thôn 8, Ea Drơng, CưMgar, Đắk Lắk</t>
  </si>
  <si>
    <t>Trần trọng Khám , Hoàng Thị Trương</t>
  </si>
  <si>
    <t>tổ 1, Ko neh, cuôr Đăng, CưMgar, Đắk Lắk</t>
  </si>
  <si>
    <t>Đỗ Đức Hòa</t>
  </si>
  <si>
    <t xml:space="preserve"> Ko neh, cuôr Đăng, CưMgar, Đắk Lắk</t>
  </si>
  <si>
    <t>Huỳnh Thị Thu Thanh</t>
  </si>
  <si>
    <t>thôn 8, Hòa Thuận, TP BMT,  Đắk Lắk</t>
  </si>
  <si>
    <t>Đặng Văn Hà, Nguyễn Thị Thu</t>
  </si>
  <si>
    <t xml:space="preserve"> buôn cuôr Đăng, xã cuôr Đăng, CưMgar, Đắk Lắk</t>
  </si>
  <si>
    <t>Công ty cổ phần Gia Định</t>
  </si>
  <si>
    <t xml:space="preserve">KM 15 QL 14, xã Cuôr Đăng, CưMgar, Đắk Lắk </t>
  </si>
  <si>
    <t>Nguyễn Đức Thịnh</t>
  </si>
  <si>
    <t>xã Cuôr Đăng, CưMgar, Đắk Lắk</t>
  </si>
  <si>
    <t>Nguyễn Thị Hường</t>
  </si>
  <si>
    <t>41 Phan Bội Châu, Quảng Phú, CưMgar, Đắk Lắk</t>
  </si>
  <si>
    <t>Nguyễn Thị Lang</t>
  </si>
  <si>
    <t>Buôn Ko neh, cuôr Đăng, CưMgar, Đắk Lắk</t>
  </si>
  <si>
    <t>Ngô Chí Lộc</t>
  </si>
  <si>
    <t>thôn Đoàn Kết, Ea Drơng, CưMgar, Đắk Lắk</t>
  </si>
  <si>
    <t>Trịnh Tùng Lâm</t>
  </si>
  <si>
    <t>thôn 3, xã Ea tar, CưMgar, Đắk Lắk</t>
  </si>
  <si>
    <t>khối 8, thị trấn Quảng Phú, CưMgar, Đắk Lắk</t>
  </si>
  <si>
    <t>Chưa xác định được địa chỉ, nơi cư trú</t>
  </si>
  <si>
    <t>33  07/10/2015</t>
  </si>
  <si>
    <t>48/DSST 27/7/2012</t>
  </si>
  <si>
    <t>34  07/10/2015</t>
  </si>
  <si>
    <t>47/HSPT 23/7/2014</t>
  </si>
  <si>
    <t>35  07/10/2015</t>
  </si>
  <si>
    <t>9/HSST 18/10/2011</t>
  </si>
  <si>
    <t>36  07/10/2015</t>
  </si>
  <si>
    <t>70     2/7/2010</t>
  </si>
  <si>
    <t>37  07/10/2015</t>
  </si>
  <si>
    <t>38  07/10/2015</t>
  </si>
  <si>
    <t>156/HSPT  30/7/2007</t>
  </si>
  <si>
    <t>39  07/10/2015</t>
  </si>
  <si>
    <t>281/HSPT  22/9/2011</t>
  </si>
  <si>
    <t>40  07/10/2015</t>
  </si>
  <si>
    <t>156 13/9/2010</t>
  </si>
  <si>
    <t>41  07/10/2015</t>
  </si>
  <si>
    <t>76/HSPT 11/1/2011</t>
  </si>
  <si>
    <t>42  07/10/2015</t>
  </si>
  <si>
    <t>43  07/10/2015</t>
  </si>
  <si>
    <t>44  07/10/2015</t>
  </si>
  <si>
    <t>76  15/10/2014</t>
  </si>
  <si>
    <t>45  07/10/2015</t>
  </si>
  <si>
    <t>23 28/3/2013</t>
  </si>
  <si>
    <t>46  07/10/2015</t>
  </si>
  <si>
    <t>400/HSST 11/12/2008</t>
  </si>
  <si>
    <t>47  07/10/2015</t>
  </si>
  <si>
    <t>252 21/12/2010</t>
  </si>
  <si>
    <t>48  07/10/2015</t>
  </si>
  <si>
    <t>49  07/10/2015</t>
  </si>
  <si>
    <t>50  07/10/2015</t>
  </si>
  <si>
    <t>51  07/10/2015</t>
  </si>
  <si>
    <t>17/HSST 22/2/2012</t>
  </si>
  <si>
    <t>52  07/10/2015</t>
  </si>
  <si>
    <t>19/HSST 11/4/2014</t>
  </si>
  <si>
    <t>53  07/10/2015</t>
  </si>
  <si>
    <t>160 10/12/2014</t>
  </si>
  <si>
    <t>53a  07/10/2015</t>
  </si>
  <si>
    <t>58/HSPT 14/3/2011</t>
  </si>
  <si>
    <t>54  07/10/2015</t>
  </si>
  <si>
    <t>3/HSST 17+18/12/2003</t>
  </si>
  <si>
    <t>55  14/10/2015</t>
  </si>
  <si>
    <t>20/HSST 17/3/2015</t>
  </si>
  <si>
    <t>56  14/10/2015</t>
  </si>
  <si>
    <t>49 16/10/2013</t>
  </si>
  <si>
    <t>57  14/10/2015</t>
  </si>
  <si>
    <t>171 14/10/2010</t>
  </si>
  <si>
    <t>01 22/10/2015</t>
  </si>
  <si>
    <t>107A 5/9/2012</t>
  </si>
  <si>
    <t>2    22/10/2015</t>
  </si>
  <si>
    <t>24/HSST 22/7/2014</t>
  </si>
  <si>
    <t>3    22/10/2015</t>
  </si>
  <si>
    <t>364/HSPT  15/12/2014</t>
  </si>
  <si>
    <t>4     22/10/2015</t>
  </si>
  <si>
    <t>01/HSST 8/1/2015</t>
  </si>
  <si>
    <t>5    22/10/2015</t>
  </si>
  <si>
    <t>6/HSST 6/1/2012</t>
  </si>
  <si>
    <t>6    22/10/2015</t>
  </si>
  <si>
    <t>7    22/10/2015</t>
  </si>
  <si>
    <t>352/HSST 24/12/2014</t>
  </si>
  <si>
    <t>8    22/10/2015</t>
  </si>
  <si>
    <t>488 22/12/2014</t>
  </si>
  <si>
    <t>9   22/10/2015</t>
  </si>
  <si>
    <t>10 22/10/2015</t>
  </si>
  <si>
    <t>11 22/10/2015</t>
  </si>
  <si>
    <t>12 22/10/2015</t>
  </si>
  <si>
    <t>13 22/10/2015</t>
  </si>
  <si>
    <t>29     9/4/2013</t>
  </si>
  <si>
    <t>14 22/10/2015</t>
  </si>
  <si>
    <t>15 22/10/2015</t>
  </si>
  <si>
    <t>16 22/10/2015</t>
  </si>
  <si>
    <t>17 22/10/2015</t>
  </si>
  <si>
    <t>18 22/10/2015</t>
  </si>
  <si>
    <t>19 22/10/2015</t>
  </si>
  <si>
    <t>20 22/10/2015</t>
  </si>
  <si>
    <t>21 22/10/2015</t>
  </si>
  <si>
    <t>22 22/10/2015</t>
  </si>
  <si>
    <t>54 25/11/2008</t>
  </si>
  <si>
    <t>23 22/10/2015</t>
  </si>
  <si>
    <t>42/HSST 25/6/2014</t>
  </si>
  <si>
    <t>24 22/10/2015</t>
  </si>
  <si>
    <t>24 KDTM 30/5/2012</t>
  </si>
  <si>
    <t>25 22/10/2015</t>
  </si>
  <si>
    <t>26 22/10/2015</t>
  </si>
  <si>
    <t>183  15/12/2010</t>
  </si>
  <si>
    <t>27 22/10/2015</t>
  </si>
  <si>
    <t>28 22/10/2015</t>
  </si>
  <si>
    <t>29 22/10/2015</t>
  </si>
  <si>
    <t>65     27/4/201</t>
  </si>
  <si>
    <t>30 22/10/2015</t>
  </si>
  <si>
    <t>86     7/6/2011</t>
  </si>
  <si>
    <t>31 22/10/2015</t>
  </si>
  <si>
    <t>84     6/6/2011</t>
  </si>
  <si>
    <t>32 22/10/2015</t>
  </si>
  <si>
    <t>33 22/10/2015</t>
  </si>
  <si>
    <t>34 22/10/2015</t>
  </si>
  <si>
    <t>494/HSPT 23/12/2013</t>
  </si>
  <si>
    <t>35 22/10/2015</t>
  </si>
  <si>
    <t>4     20/6/2013</t>
  </si>
  <si>
    <t>36 22/10/2015</t>
  </si>
  <si>
    <t>4     24/6/2014</t>
  </si>
  <si>
    <t>37 22/10/2015</t>
  </si>
  <si>
    <t>44/HSST 27/3/2008</t>
  </si>
  <si>
    <t>38 22/10/2015</t>
  </si>
  <si>
    <t>152/HSST 30/6/2010</t>
  </si>
  <si>
    <t>39 26/10/2015</t>
  </si>
  <si>
    <t>36      25/6/2009</t>
  </si>
  <si>
    <t>40 26/10/2015</t>
  </si>
  <si>
    <t>32     1/1/2013</t>
  </si>
  <si>
    <t>41 26/10/2015</t>
  </si>
  <si>
    <t>76      28/6/2011</t>
  </si>
  <si>
    <t>42 26/10/2015</t>
  </si>
  <si>
    <t>8       2/2/2009</t>
  </si>
  <si>
    <t>43 26/10/2015</t>
  </si>
  <si>
    <t>30      23/7/2009</t>
  </si>
  <si>
    <t>44 26/10/2015</t>
  </si>
  <si>
    <t>01     31/1/2013</t>
  </si>
  <si>
    <t>45 26/10/2015</t>
  </si>
  <si>
    <t>28/HSST 30/7/2010</t>
  </si>
  <si>
    <t>46 26/10/2015</t>
  </si>
  <si>
    <t>01/QĐPT 02/1/2013</t>
  </si>
  <si>
    <t>47 26/10/2015</t>
  </si>
  <si>
    <t>58/HSST  19/9/2011</t>
  </si>
  <si>
    <t>48 26/10/2015</t>
  </si>
  <si>
    <t>55/HSST 20/3/2014</t>
  </si>
  <si>
    <t>49 26/10/2015</t>
  </si>
  <si>
    <t>190/HSPT  28/5/2013</t>
  </si>
  <si>
    <t>50 26/10/2015</t>
  </si>
  <si>
    <t>09/HSST  31/1/2013</t>
  </si>
  <si>
    <t>Trịnh Thị Thu Thủy</t>
  </si>
  <si>
    <t>Thôn Liên Cơ, xã Hòa Đông</t>
  </si>
  <si>
    <t>thôn Phước Lộc 1, xã Ea Phê</t>
  </si>
  <si>
    <t xml:space="preserve">Võ Thị Xuân+ Đạt        </t>
  </si>
  <si>
    <t xml:space="preserve">Bùi Thị Ánh Loan </t>
  </si>
  <si>
    <t>thôn 1A, xã Hòa Tiến</t>
  </si>
  <si>
    <t>Nguyễn Thị Kim Hoa Quách Quang Thịnh</t>
  </si>
  <si>
    <t>Buôn Hằng 1B</t>
  </si>
  <si>
    <t>THôn 3, xã Hòa Tiến</t>
  </si>
  <si>
    <t xml:space="preserve">Nguyễn Đức Trung </t>
  </si>
  <si>
    <t xml:space="preserve">
Khối 5, thị trấn Phước An,Krông Păc,Đăk Lăk.</t>
  </si>
  <si>
    <t xml:space="preserve">
Khối 8, thị trấn Phước An,Krông Păc,Đăk Lăk.</t>
  </si>
  <si>
    <t xml:space="preserve">
Khối 7, thị trấn Phước An,Krông Păc,Đăk Lăk.</t>
  </si>
  <si>
    <t xml:space="preserve">
Khối 11, thị trấn Phước An,Krông Păc,Đăk Lăk.</t>
  </si>
  <si>
    <t xml:space="preserve">
Khối 4, thị trấn Phước An,Krông Păc,Đăk Lăk.</t>
  </si>
  <si>
    <t xml:space="preserve">
Khối 3, thị trấn Phước An,Krông Păc,Đăk Lăk.</t>
  </si>
  <si>
    <t xml:space="preserve">
141, Giải Phóng, thị trấn Phước An,Krông Păc,Đăk Lăk.</t>
  </si>
  <si>
    <t xml:space="preserve">
297, Giải Phóng, thị trấn Phước An, Krông Păc, Đăk Lăk.</t>
  </si>
  <si>
    <t xml:space="preserve">
Khối 8, thị trấn Phước An, Krông Păc, Đăk Lăk.</t>
  </si>
  <si>
    <t xml:space="preserve">
Khối 7, thị trấn Phước An, Krông Păc, Đăk Lăk.</t>
  </si>
  <si>
    <t>HKTT: Buôn Pan, xã Ea Yông, huyện Krông Păk,
 tỉnh Đắk Lắk. Chỗ ở hiện tại: Thôn 4, xã 
Ea Yiêng, huyện Krông Păk, tỉnh Đắk Lắk</t>
  </si>
  <si>
    <t>Nguyễn Văn Hải + 
Nguyễn Thị Trang</t>
  </si>
  <si>
    <t xml:space="preserve"> Phạm Bảo Trung</t>
  </si>
  <si>
    <t>Ea Knuếc,
 Krông Păk</t>
  </si>
  <si>
    <t xml:space="preserve"> Nguyễn Thị Kim Trí </t>
  </si>
  <si>
    <t xml:space="preserve"> EaKLy,
 Krông Pắc </t>
  </si>
  <si>
    <t xml:space="preserve"> Lương Tấn Hải </t>
  </si>
  <si>
    <t>Xã Ea Knuếc
, Krông Păk</t>
  </si>
  <si>
    <t xml:space="preserve"> Lê Viết Ty</t>
  </si>
  <si>
    <t>Ea Kly,
Krông Păk</t>
  </si>
  <si>
    <t xml:space="preserve"> Nguyễn Văn Đông </t>
  </si>
  <si>
    <t xml:space="preserve"> Ea Phê, 
Krông Păk</t>
  </si>
  <si>
    <t xml:space="preserve"> Nguyễn Văn Duẫn</t>
  </si>
  <si>
    <t>Vụ Bổn,
 Krông Păk</t>
  </si>
  <si>
    <t xml:space="preserve"> Trương Thị Lan</t>
  </si>
  <si>
    <t>Hòa Tiến,
 Krông Păk</t>
  </si>
  <si>
    <t xml:space="preserve"> Trần Xuân HảI + Trác  </t>
  </si>
  <si>
    <t xml:space="preserve"> Ea Phê,
Krông Pắc, </t>
  </si>
  <si>
    <t xml:space="preserve"> Trần Thị Cúc </t>
  </si>
  <si>
    <t xml:space="preserve"> Chu Hoàng Thân </t>
  </si>
  <si>
    <t xml:space="preserve"> Ea Phê,
  Krông Pắc</t>
  </si>
  <si>
    <t xml:space="preserve"> Đặng Văn Miên + Hương</t>
  </si>
  <si>
    <t xml:space="preserve"> Lê Xuân Vinh + Thủy</t>
  </si>
  <si>
    <t>Ea Knuêc,
 Krông Păk</t>
  </si>
  <si>
    <t xml:space="preserve"> Đoàn Thị HảI </t>
  </si>
  <si>
    <t xml:space="preserve"> Nguyễn Văn Hồng </t>
  </si>
  <si>
    <t xml:space="preserve"> Đặnh Ngọc Trung  </t>
  </si>
  <si>
    <t xml:space="preserve"> Nguyễn Viết Phương  </t>
  </si>
  <si>
    <t>Ea Kuăng, 
Krông Păk</t>
  </si>
  <si>
    <t xml:space="preserve"> Nguyễn Kim Diệp + Điệp </t>
  </si>
  <si>
    <t xml:space="preserve"> San Thị ánh Tuyết</t>
  </si>
  <si>
    <t xml:space="preserve"> Đỗ Đức Quang </t>
  </si>
  <si>
    <t xml:space="preserve">Nguyễn Thị Quý + Lang </t>
  </si>
  <si>
    <t xml:space="preserve">Lâm Hà Giang </t>
  </si>
  <si>
    <t xml:space="preserve"> Đỗ Thị Kim Tuyền + Lợi  </t>
  </si>
  <si>
    <t xml:space="preserve"> Trương Văn Sen + Nga</t>
  </si>
  <si>
    <t>Ea Kưăng,
Krông Păk,</t>
  </si>
  <si>
    <t xml:space="preserve"> Huỳnh Tấn HảI + Hồng</t>
  </si>
  <si>
    <t>Dương Huy Lĩnh + Nghĩa</t>
  </si>
  <si>
    <t>Vụ Bổn, 
Krông Păk</t>
  </si>
  <si>
    <t xml:space="preserve">Trần Xuân HảI + Trác </t>
  </si>
  <si>
    <t xml:space="preserve"> Dương Thị Bích Thúy </t>
  </si>
  <si>
    <t xml:space="preserve"> Nguyễn Thị Bích  </t>
  </si>
  <si>
    <t xml:space="preserve"> Lại Thị Mão (Mai)  </t>
  </si>
  <si>
    <t>Trương Triệu Bình</t>
  </si>
  <si>
    <t>thôn 5, Hòa Thành,
Krông Bông</t>
  </si>
  <si>
    <t>24/QĐ-THA,
16/10/2015</t>
  </si>
  <si>
    <t>Nguyễn Hùng</t>
  </si>
  <si>
    <t>thôn 1, Hòa Lễ,
Krông Bông</t>
  </si>
  <si>
    <t>28/QĐ-THA,
16/10/2015</t>
  </si>
  <si>
    <t>230/HSST
15/9/2006</t>
  </si>
  <si>
    <t>Đinh Công Phúc; Trần Xuân Tá</t>
  </si>
  <si>
    <t>Võ Văn Tuấn</t>
  </si>
  <si>
    <t>Thôn 01, xã Krông Jing</t>
  </si>
  <si>
    <t>Nguyễn Bá Thương + Nguyễn Bá Phúc</t>
  </si>
  <si>
    <t>Thôn 01, xã Cư Mta</t>
  </si>
  <si>
    <t>Lê Thị Diện</t>
  </si>
  <si>
    <t>Thôn 08, Cư Prao</t>
  </si>
  <si>
    <t>Ma seo Di</t>
  </si>
  <si>
    <t>Thôn 04, Cư San</t>
  </si>
  <si>
    <t>Sùng A Pùa</t>
  </si>
  <si>
    <t>không có tài sản đi khỏi nơi cư trú không rõ địa chỉ</t>
  </si>
  <si>
    <t>đang chấp hành án phạt tù</t>
  </si>
  <si>
    <t xml:space="preserve">không có tài sản </t>
  </si>
  <si>
    <t>số 01/QĐ-CCTHADS ngày 27/8/2015</t>
  </si>
  <si>
    <t>số 31/2013/HSST ngày 19/3/2013 của TAND huyện M'drắk</t>
  </si>
  <si>
    <t>sô 01/QĐ-CCTHADS ngày 29/10/2015</t>
  </si>
  <si>
    <t>sô 49/2014/HSST ngày 26/9/2014 của TAND huyện M'drắk</t>
  </si>
  <si>
    <t>sô 02/QĐ-CCTHADS ngày 29/10/2015</t>
  </si>
  <si>
    <t>sô 30/2014/HSST ngày 30/9/2014 của TAND huyện M'drắk</t>
  </si>
  <si>
    <t>sô 03/QĐ-CCTHADS ngày 29/10/2015</t>
  </si>
  <si>
    <t>Số 29/2015/HSPT ngày 04/2/2015 TATC tại ĐÀ Nẵng</t>
  </si>
  <si>
    <t>sô 04/QĐ-CCTHADS ngày 29/10/2015</t>
  </si>
  <si>
    <t>số 23/2014/HSST ngày TAND huyện M'drắk</t>
  </si>
  <si>
    <t>sô 05/QĐ-CCTHADS ngày 29/10/2015</t>
  </si>
  <si>
    <t>Số 122/2013/HSPT của TAND tỉnh Đắk Nông</t>
  </si>
  <si>
    <t>Trần Thị Kim Hương  -Chủ doanh nghiệp tư nhân thương mại Hương Xuân</t>
  </si>
  <si>
    <t>Số 62 Nguyễn Trãi , phường Thành Công, tp. Buôn Ma Thuột, tỉnh Đăk Lắk</t>
  </si>
  <si>
    <t>Huỳnh Thị Kim Hương</t>
  </si>
  <si>
    <t>Số 181 (số cũ 117) Xô Viết Nghệ Tĩnh, phường Thành Công, Tp. Buôn Ma Thuột, tỉnh Đắk Lắk</t>
  </si>
  <si>
    <t>Lê Thị Kim Nga và ông Nguyễn Thái</t>
  </si>
  <si>
    <t>Số 148 Mạc Thị Bưởi, phường Thành Công, thành phố Buôn Ma Thuột</t>
  </si>
  <si>
    <t>Trần Thị Thúy Hằng</t>
  </si>
  <si>
    <t>số 41 Y Ơn, phường Tân Thành, thành phố Buôn Ma Thuột, tỉnh Đắk Lắk</t>
  </si>
  <si>
    <t>Hoàng Văn Mỹ</t>
  </si>
  <si>
    <t>Số 437 Phan Chu Trinh, phường Tân Lợi, thành phố Buôn Ma thuột, Đăks Lắk</t>
  </si>
  <si>
    <t>Nguyễn Văn Dũng và Trần Thị Kim Nga</t>
  </si>
  <si>
    <t>Số 149 Điện Biên Phủ, phường Thành Công, thành phố Buôn Ma Thuột</t>
  </si>
  <si>
    <t>Công ty TNHH một thành viên Kỷ Nguyên Hưng</t>
  </si>
  <si>
    <t xml:space="preserve"> Số 155 đường Mai Hắc Đế, phường Tân Thành, Tp. Buôn Ma Thuột, tỉnh Đắk Lắk</t>
  </si>
  <si>
    <t>Theo điểm a, c khoản 1 Điêu 44a</t>
  </si>
  <si>
    <t>Theo điểm a, khoản 1 Điêu 44a</t>
  </si>
  <si>
    <t>51/QĐ-CTHADS
18/9/2015</t>
  </si>
  <si>
    <t>08/2010/QĐST-KDTM
18/01/2010 của TAND tỉnh Đắk Lắk</t>
  </si>
  <si>
    <t>54/QĐ-CTHADS
18/9/2015</t>
  </si>
  <si>
    <t>31/2009/QĐST-KDTM
15/6/2009 của TAND tỉnh Đắk Lắk</t>
  </si>
  <si>
    <t>53/QĐ-CTHADS
18/9/2015</t>
  </si>
  <si>
    <t>14/2010/QĐST-KDTM
23/02/2010 của TAND tỉnh Đắk Lắk</t>
  </si>
  <si>
    <t>49/QĐ-CTHADS
18/9/2015</t>
  </si>
  <si>
    <t>75/2011/HSPT
21/01/2011
của Tòa phúc thẩm TANDTC tại Đà Nẵng</t>
  </si>
  <si>
    <t>48/QĐ-CTHADS
18/9/2015</t>
  </si>
  <si>
    <t>173/2013/
HSPT
25/4/2013
của Tòa phúc thẩm TANDTC tại Đà Nẵng</t>
  </si>
  <si>
    <t>50/QĐ-CTHADS
18/9/2015</t>
  </si>
  <si>
    <t>34/2009/QĐST-KDTM
18/6/2009
của TAND tỉnh Đắk Lắk</t>
  </si>
  <si>
    <t>52/QĐ-CTHADS
18/9/2015</t>
  </si>
  <si>
    <t>02/2010/QĐST-KDTM
08/01/2010
của TAND tỉnh Đắk Lắk</t>
  </si>
  <si>
    <t>01/QĐ-CTHADS 02/7/2015</t>
  </si>
  <si>
    <t>Đoàn Đức Tiến</t>
  </si>
  <si>
    <t>Thôn 5, xã EaWer, huyện Buôn Đôn, tỉnh Đắk Lắk</t>
  </si>
  <si>
    <t>Đinh Văn Tiến</t>
  </si>
  <si>
    <t>Thôn 2, xã Tân Hòa, huyện Buôn Đôn, tỉnh Đắk Lắk</t>
  </si>
  <si>
    <t>Nguyễn Văn Quang</t>
  </si>
  <si>
    <t>Thôn 6, xã Tân Hòa, huyện Buôn Đôn, tỉnh Đắk Lắk</t>
  </si>
  <si>
    <t>Huỳnh Văn Dũng</t>
  </si>
  <si>
    <t>Trần Thị Hường</t>
  </si>
  <si>
    <t>Thôn Ea Duất, xã EaWer, huyện Buôn Đôn, tỉnh Đắk Lắk</t>
  </si>
  <si>
    <t>Nguyễn Hùng Vĩ</t>
  </si>
  <si>
    <t>Võ Đại Khuê</t>
  </si>
  <si>
    <t>Thôn 4, xã Ea Wer, huyện Buôn Đôn, tỉnh Đắk Lắk</t>
  </si>
  <si>
    <t>14</t>
  </si>
  <si>
    <t>Lê Văn Tịnh</t>
  </si>
  <si>
    <t>Thôn 3, xã Ea Wer, huyện Buôn Đôn, tỉnh Đắk Lắk</t>
  </si>
  <si>
    <t>15</t>
  </si>
  <si>
    <t>Y Mranh Niê</t>
  </si>
  <si>
    <t>buôn Ea Rông B, xã Krông Na, huyện Buôn Đôn, tỉnh Đắk Lắk</t>
  </si>
  <si>
    <t>16</t>
  </si>
  <si>
    <t>Nguyễn Hoàng Thanh</t>
  </si>
  <si>
    <t>Thôn Hòa Nam, xã Ea Nuôl, huyện Buôn Đôn, tỉnh Đắk Lắk</t>
  </si>
  <si>
    <t>17</t>
  </si>
  <si>
    <t>Lê Sơn Hải</t>
  </si>
  <si>
    <t>Thôn 9, xã Tân Hòa, huyện Buôn Đôn, tỉnh Đắk Lắk</t>
  </si>
  <si>
    <t>18</t>
  </si>
  <si>
    <t xml:space="preserve"> Nguyễn Quốc Hùng</t>
  </si>
  <si>
    <t>Thôn 1, xã Tân Hòa, huyện Buôn Đôn, tỉnh Đắk Lắk</t>
  </si>
  <si>
    <t>19</t>
  </si>
  <si>
    <t>Cao Xuân Hiệp</t>
  </si>
  <si>
    <t>20</t>
  </si>
  <si>
    <t>Nguyễn Dũng</t>
  </si>
  <si>
    <t>Thôn 12, xã Tân Hòa, huyện Buôn Đôn, tỉnh Đắk Lắk</t>
  </si>
  <si>
    <t>21</t>
  </si>
  <si>
    <t>Nguyễn Hoài Lâm</t>
  </si>
  <si>
    <t>Thôn 11, xã Tân Hòa, huyện Buôn Đôn, tỉnh Đắk Lắk</t>
  </si>
  <si>
    <t>22</t>
  </si>
  <si>
    <t>Nguyễn Đình Minh Anh</t>
  </si>
  <si>
    <t>23</t>
  </si>
  <si>
    <t>Lê Văn Trí</t>
  </si>
  <si>
    <t>Buôn Trí B, xã Krông Na, huyện Buôn Đôn, tỉnh Đắk Lắk</t>
  </si>
  <si>
    <t>24</t>
  </si>
  <si>
    <t>Nguyễn Đông Sơn</t>
  </si>
  <si>
    <t>Thôn 17a, xã EaBar, huyện Buôn Đôn, tỉnh Đắk Lắk</t>
  </si>
  <si>
    <t>25</t>
  </si>
  <si>
    <t>Châu Văn Pháp</t>
  </si>
  <si>
    <t>26</t>
  </si>
  <si>
    <t>Chế Ngọc Liên</t>
  </si>
  <si>
    <t>Thôn 16, xã EaBar, huyện Buôn Đôn, tỉnh Đắk Lắk</t>
  </si>
  <si>
    <t>27</t>
  </si>
  <si>
    <t>Thôn 5, xã EaWer, Thôn 3, xã EaBar, huyện Buôn Đôn, tỉnh Đắk Lắk</t>
  </si>
  <si>
    <t>28</t>
  </si>
  <si>
    <t>Đỗ Xuân Công</t>
  </si>
  <si>
    <t>29</t>
  </si>
  <si>
    <t>Phí Văn Phương</t>
  </si>
  <si>
    <t>Thôn 16, xã Tân Hòa, huyện Buôn Đôn, tỉnh Đắk Lắk</t>
  </si>
  <si>
    <t>30</t>
  </si>
  <si>
    <t>Lê Văn Dọi</t>
  </si>
  <si>
    <t>31</t>
  </si>
  <si>
    <t>Phạm Thị Hồng</t>
  </si>
  <si>
    <t>Theo điểm a khoản 1</t>
  </si>
  <si>
    <t xml:space="preserve"> Theo điểm a khoản 1</t>
  </si>
  <si>
    <t>theo điểm a, khoản 1</t>
  </si>
  <si>
    <t>01 
09/07/2015</t>
  </si>
  <si>
    <t>07
27/08/2015</t>
  </si>
  <si>
    <t xml:space="preserve">
08
14/09/2015</t>
  </si>
  <si>
    <t>09
14/09/2015</t>
  </si>
  <si>
    <t>10
21/09/2015</t>
  </si>
  <si>
    <t>11
21/09/2015</t>
  </si>
  <si>
    <t>12
22/09/2015</t>
  </si>
  <si>
    <t>13
22/09/2015</t>
  </si>
  <si>
    <t>14
22/09/2015</t>
  </si>
  <si>
    <t>15
22/09/2015</t>
  </si>
  <si>
    <t>16
23/09/2015</t>
  </si>
  <si>
    <t>17
23/09/2015</t>
  </si>
  <si>
    <t>18
23/09/2015</t>
  </si>
  <si>
    <t>19
23/09/2015</t>
  </si>
  <si>
    <t>20
23/09/2015</t>
  </si>
  <si>
    <t>21
24/09/2015</t>
  </si>
  <si>
    <t>22
24/09/2015</t>
  </si>
  <si>
    <t>23
24/09/2015</t>
  </si>
  <si>
    <t>24
25/09/2015</t>
  </si>
  <si>
    <t>25
25/09/2015</t>
  </si>
  <si>
    <t xml:space="preserve">
2625/09/2015</t>
  </si>
  <si>
    <t>27
25/09/2015</t>
  </si>
  <si>
    <t>28
28/09/2015</t>
  </si>
  <si>
    <t>29
28/09/2015</t>
  </si>
  <si>
    <t>30
28/09/2015</t>
  </si>
  <si>
    <t>31
28/09/2015</t>
  </si>
  <si>
    <t>32
28/09/2015</t>
  </si>
  <si>
    <t xml:space="preserve">136/DSPT
11/11/2014 </t>
  </si>
  <si>
    <t xml:space="preserve">26/HSPT
29/02/2008 </t>
  </si>
  <si>
    <t>27/HSPT 
25/08/2014</t>
  </si>
  <si>
    <t>126/HSPT
12/5/2011</t>
  </si>
  <si>
    <t>40/HSPT
30/01/2015</t>
  </si>
  <si>
    <t>418/HSPT  
12/11/2013</t>
  </si>
  <si>
    <t>66/HSPT
17/12/2013</t>
  </si>
  <si>
    <t>27/HSST
25/8/2014</t>
  </si>
  <si>
    <t>363/HSPT
18/9/2013</t>
  </si>
  <si>
    <t>133/HSPT
21/02/2014</t>
  </si>
  <si>
    <t>111/HSPT
08/4/2013</t>
  </si>
  <si>
    <t>249/HSST
23/9/2014</t>
  </si>
  <si>
    <t>42/HSST
03/9/2013</t>
  </si>
  <si>
    <t>66/HSST
21/11/2011</t>
  </si>
  <si>
    <t>23/HSST
12/6/2012</t>
  </si>
  <si>
    <t>09/HSST
04/01/2013</t>
  </si>
  <si>
    <t>197/HSPT
12/7/2010</t>
  </si>
  <si>
    <t>137/HSST
07/5/2014</t>
  </si>
  <si>
    <t>15/QĐDS
14/12/2010</t>
  </si>
  <si>
    <t>Nguyễn 
Ngọc Hải</t>
  </si>
  <si>
    <t>Thôn 6
,EaKtur</t>
  </si>
  <si>
    <t>Nguyễn Chính Lực</t>
  </si>
  <si>
    <t>Thôn 13, Eaktur</t>
  </si>
  <si>
    <t>Nguyễn 
Văn
 Nghiệp</t>
  </si>
  <si>
    <t xml:space="preserve"> 
Th«n 7, x· EaTiªu, huyện Cư Kuin, tỉnh Đắc Lắk</t>
  </si>
  <si>
    <t>Phạm 
Thị 
Hương 
Liên</t>
  </si>
  <si>
    <t>Th«n míi
x· Hßa HiÖp, huyện Cư Kuin, tỉnh Đắc Lắk</t>
  </si>
  <si>
    <t>Trần 
Trí
 Thái</t>
  </si>
  <si>
    <t>NguyÔn Quèc
 Huy,
 NguyÔn Quèc Hoµn</t>
  </si>
  <si>
    <t>Ph¹m
V¨n 
Kh¸nh</t>
  </si>
  <si>
    <t xml:space="preserve">Ng« Quang Trinh và ĐB 
</t>
  </si>
  <si>
    <t>Bïi 
ThÞ
 Xu©n
 HiÖp</t>
  </si>
  <si>
    <t>TrÇn
 V¨n
 Tang</t>
  </si>
  <si>
    <t>Trần Tuấn Anh</t>
  </si>
  <si>
    <t>HiệpTân
Hòa Hiệp</t>
  </si>
  <si>
    <t>Thái Hoàng Sơn
+ Đbon</t>
  </si>
  <si>
    <t>Thôn lô 13
 DrayBhăng</t>
  </si>
  <si>
    <t>Trân Thiện Minh+
Diệp</t>
  </si>
  <si>
    <t>Thôn 03
Ea Ktur</t>
  </si>
  <si>
    <t>Trần Đình Minh và Phan Thị Hường</t>
  </si>
  <si>
    <t>Điểm a,
khoản 1,
Điều 44a</t>
  </si>
  <si>
    <t>34/CCTHA
28/8/2015</t>
  </si>
  <si>
    <t>43/HSST
15/9/2008
T Gia Nghĩa</t>
  </si>
  <si>
    <t>35/CCTHA
28/8/2015</t>
  </si>
  <si>
    <t>65/HSPT
10/6/2015
T Đắk Nông</t>
  </si>
  <si>
    <t>36/CCTHA
25/9/2015</t>
  </si>
  <si>
    <t>03/HSST
07/02/2012
TCư Kuin</t>
  </si>
  <si>
    <t>01/CCTHA
28/10/2015</t>
  </si>
  <si>
    <t>02/STDS
29/8/2013
T Cư Kuin</t>
  </si>
  <si>
    <t>37/CCTHA
28/8/2015</t>
  </si>
  <si>
    <t>13/STDS
16/8/2012
T Cư Kuin</t>
  </si>
  <si>
    <t>Phạm Tiến Hồng</t>
  </si>
  <si>
    <t>Kty 3, Chư Kpô, Krông Búk</t>
  </si>
  <si>
    <t>Hồ Sỹ Ánh</t>
  </si>
  <si>
    <t>Lê Văn Thịnh</t>
  </si>
  <si>
    <t>Trương Văn Tiến</t>
  </si>
  <si>
    <t>TDP Đạt Hiếu 4, Buôn Hồ</t>
  </si>
  <si>
    <t>Lê Văn Hiển</t>
  </si>
  <si>
    <t>Liên Hóa, Chư Kpô</t>
  </si>
  <si>
    <t>Lê Văn Hồng</t>
  </si>
  <si>
    <t>Kty 2, Chư Kpô</t>
  </si>
  <si>
    <t>Nguyễn Văn Hùng</t>
  </si>
  <si>
    <t>Nam Trung, Chư Kpô</t>
  </si>
  <si>
    <t>Nguyễn Thị Mộng Dung</t>
  </si>
  <si>
    <t>Nam Thái, Chư Kpô</t>
  </si>
  <si>
    <t>Nguyễn Đức Dũng</t>
  </si>
  <si>
    <t>Thôn 2, Ea Ngai, Krông Búk, Đắk Lắk</t>
  </si>
  <si>
    <t>Lê Thái Thành - Đào Tú Trinh</t>
  </si>
  <si>
    <t>Nguyễn Thành Tân - Nguyễn Thị Hạnh</t>
  </si>
  <si>
    <t>Võ Trung Nghĩa</t>
  </si>
  <si>
    <t>Kty 2, Chư Kpô, Krông Búk</t>
  </si>
  <si>
    <t>Cao Văn Minh - Cao Thị Tố Oanh</t>
  </si>
  <si>
    <t>Nguyễn Ngọc Kính</t>
  </si>
  <si>
    <t>Nguyễn Kế Hùng -
Nguyễn Thị Phượng</t>
  </si>
  <si>
    <t>Nguyễn Thị Tiến</t>
  </si>
  <si>
    <t>Nguyễn Thị Bích Thảo</t>
  </si>
  <si>
    <t>Phan Văn Hiền</t>
  </si>
  <si>
    <t>Nguyễn Thị Hoài</t>
  </si>
  <si>
    <t>Phạm Thị Phượng</t>
  </si>
  <si>
    <t>Đinh Thị Lê</t>
  </si>
  <si>
    <t>Võ Thị Hằng</t>
  </si>
  <si>
    <t>Đinh Trí Dũng</t>
  </si>
  <si>
    <t>Vũ Thị Cảnh</t>
  </si>
  <si>
    <t xml:space="preserve">Trần Anh Văn
</t>
  </si>
  <si>
    <t>Thôn Tân Lập 5, xã Pơng Đrang, Krông Buk,
 Đăk Lăk</t>
  </si>
  <si>
    <t xml:space="preserve">Y Tul Mlô
</t>
  </si>
  <si>
    <t>Buôn Dhía, 
xã Cư Né,
 Krông Buk, Đăk Lăk</t>
  </si>
  <si>
    <t xml:space="preserve">Y Meo Kbuôr
 Hồ Thị Liên 
 </t>
  </si>
  <si>
    <t>Thôn Tân Lập 3,
xã Cư Né, Krông Buk, Đăk Lăk</t>
  </si>
  <si>
    <t xml:space="preserve">Bùi Quang Minh 
Bùi Thị Diệu </t>
  </si>
  <si>
    <t xml:space="preserve">Nguyễn Văn Tới
</t>
  </si>
  <si>
    <t>Thôn Tân Lập 5,
xã Pơng Đrang, Krông Buk, Đăk Lăk</t>
  </si>
  <si>
    <t xml:space="preserve">Nguyễn Hào Quang </t>
  </si>
  <si>
    <t xml:space="preserve">Buôn Mùi 3
xã Cư Né
huyện Krông Buk, Đăk Lăk
</t>
  </si>
  <si>
    <t xml:space="preserve">Phan Văn Cường
 Đào Thị Kim Loan </t>
  </si>
  <si>
    <t xml:space="preserve">Thôn 7,
xã Pơng Đrang, 
Krông Buk, Đăk Lăk
</t>
  </si>
  <si>
    <t xml:space="preserve">Phan Văn Cường
 </t>
  </si>
  <si>
    <t xml:space="preserve">Yruich Ajun 
</t>
  </si>
  <si>
    <t xml:space="preserve">Trương Quang Anh 
 </t>
  </si>
  <si>
    <t>Thôn 3,
 xã Tân Lập, 
Krông Buk, Đăk Lăk</t>
  </si>
  <si>
    <t xml:space="preserve">Nguyễn Thị Ký 
</t>
  </si>
  <si>
    <t>Thôn Ea Cung,
xã Cư Né, Krông Buk, Đăk Lăk</t>
  </si>
  <si>
    <t xml:space="preserve">Cao Thị Lành
</t>
  </si>
  <si>
    <t>Thôn Ea Kroa, 
xã Cư Né, Krông Buk,
 Đăk Lăk</t>
  </si>
  <si>
    <t xml:space="preserve">Nguyễn Thị Na </t>
  </si>
  <si>
    <t>Thôn 8
xã Pơng Đrang, huyện Krông Buk, Đăk Lăk</t>
  </si>
  <si>
    <t xml:space="preserve">Huỳnh Thị Mỹ Hương  </t>
  </si>
  <si>
    <t xml:space="preserve">Lê Văn Hương </t>
  </si>
  <si>
    <t>Thôn Ea Plai
xã Cư Né, 
Krông Buk,
 Đăk Lăk</t>
  </si>
  <si>
    <t xml:space="preserve">Lê Thanh Sang 
Trịnh Thị Hương
</t>
  </si>
  <si>
    <t xml:space="preserve">Nguyễn Văn Đạt </t>
  </si>
  <si>
    <t>Thôn Tân Lập 6, xã Pơng Đrang, Krông Buk,
 Đăk Lăk</t>
  </si>
  <si>
    <t xml:space="preserve">DNTNTM Vương Quốc
</t>
  </si>
  <si>
    <t>Thôn Tân Hòa, 
xã Tân Lập,
 Krông Buk, Đăk Lăk</t>
  </si>
  <si>
    <t>Trần Văn Hoàng</t>
  </si>
  <si>
    <t>Thôn EaKroa, 
xã Cư Né, Krông Buk,
 Đăk Lăk</t>
  </si>
  <si>
    <t xml:space="preserve">Nguyễn Tấn Quỳnh Vương </t>
  </si>
  <si>
    <t>Buôn Kđrô, xã Cư Né,
Krông Buk,
 Đăk Lăk</t>
  </si>
  <si>
    <t xml:space="preserve">Lê Văn Dậu 
 </t>
  </si>
  <si>
    <t xml:space="preserve">Nguyễn Tiến Dũng  
</t>
  </si>
  <si>
    <t xml:space="preserve">Lê Anh Quân
</t>
  </si>
  <si>
    <t>Buôn Drô 2,
 xã Cư Né, Krông Buk, Đăk Lăk</t>
  </si>
  <si>
    <t xml:space="preserve">Nguyễn Thị Quế, 
Trần Văn Thắm 
 </t>
  </si>
  <si>
    <t xml:space="preserve">Thôn Tân Lập 7, xã Pơng Đrang,
Krông Buk, Đăk Lăk
</t>
  </si>
  <si>
    <t xml:space="preserve">Nguyễn Viết Tứ
</t>
  </si>
  <si>
    <t>Thôn 6, xã Cư Né, Krông Buk,
 Đăk Lăk</t>
  </si>
  <si>
    <t xml:space="preserve">Nguyễn Văn Tài
</t>
  </si>
  <si>
    <t xml:space="preserve">Lê Văn Minh
</t>
  </si>
  <si>
    <t xml:space="preserve">Đặng Đình Hải
</t>
  </si>
  <si>
    <t xml:space="preserve">Hoàng Trọng Thành
 </t>
  </si>
  <si>
    <t xml:space="preserve">Trương Thị Ngọc Ánh 
 Ngô Anh Vũ 
</t>
  </si>
  <si>
    <t>Lê Thanh Sang 
 Thôn 8, 
xã Pơng Đrang</t>
  </si>
  <si>
    <t xml:space="preserve">Đặng Huy Hoàng 
 </t>
  </si>
  <si>
    <t>Nguyễn Tiến Dũng</t>
  </si>
  <si>
    <t xml:space="preserve">Ngô Thu Huyền 
</t>
  </si>
  <si>
    <t>Hoàng Trọng Thành</t>
  </si>
  <si>
    <t xml:space="preserve">Hoàng Ngọc Xiến
</t>
  </si>
  <si>
    <t xml:space="preserve">Đặng Nam Phương 
</t>
  </si>
  <si>
    <t xml:space="preserve">Buôn E Brơ, 
xã Cư Pơng, 
Krông Buk, 
Đăk Lăk
</t>
  </si>
  <si>
    <t xml:space="preserve">Nguyễn Thế Anh
 Lê Thị Thanh Thúy 
</t>
  </si>
  <si>
    <t>Nguyễn Văn Đạt</t>
  </si>
  <si>
    <t xml:space="preserve">Nguyễn Văn Hiệp
</t>
  </si>
  <si>
    <t xml:space="preserve">Phạm Quang Yến
</t>
  </si>
  <si>
    <t xml:space="preserve">Nguyễn Sỹ Hải
</t>
  </si>
  <si>
    <t>Thôn Ea Nguôi
xã Cư Né, 
Krông Buk,
 Đăk Lăk</t>
  </si>
  <si>
    <t xml:space="preserve">Trần Văn Thanh
</t>
  </si>
  <si>
    <t xml:space="preserve">Trịnh Đình Thân
</t>
  </si>
  <si>
    <t xml:space="preserve">Nguyễn Văn Trung
</t>
  </si>
  <si>
    <t>Quách Trọng Vinh</t>
  </si>
  <si>
    <t>Thôn 4, xã Tân Lập, huyện Krông Buk, Đăk Lăk</t>
  </si>
  <si>
    <t>Phan Thanh Dũng</t>
  </si>
  <si>
    <t>Nguyễn Văn Quỳ
Nguyễn Thị Huệ</t>
  </si>
  <si>
    <t xml:space="preserve">
Nguyễn Thị Huệ</t>
  </si>
  <si>
    <t>Phan Bá Nam</t>
  </si>
  <si>
    <t>Phạm Thị Hoa</t>
  </si>
  <si>
    <t>Không có tài sản, đã đi khỏi địa phương</t>
  </si>
  <si>
    <t>không có tài sản</t>
  </si>
  <si>
    <t>Không có tài sản, đi khỏi địa phương</t>
  </si>
  <si>
    <t>13/QĐ-THA 
08/9/2015</t>
  </si>
  <si>
    <t>03/HNGĐ-ST 21/01/2013
TAND Krông Búk</t>
  </si>
  <si>
    <t>14/QĐ-THA 
08/9/2015</t>
  </si>
  <si>
    <t>45/HSST 
25/9/2014
TAND Krông Búk</t>
  </si>
  <si>
    <t>15/QĐ-THA 
08/9/2015</t>
  </si>
  <si>
    <t>14/HSST 25/9/2014
TAND Krông Búk</t>
  </si>
  <si>
    <t>16/QĐ-THA 08/9/2015</t>
  </si>
  <si>
    <t>31/QĐST-DS 30/12/2009
TAND Buôn Hồ</t>
  </si>
  <si>
    <t>17/QĐ-THA 08/9/2015</t>
  </si>
  <si>
    <t>21/HSST 
01/4/2015
TAND Krông Búk</t>
  </si>
  <si>
    <t>18/QĐ-THA 08/9/2015</t>
  </si>
  <si>
    <t>19/QĐ-THA 08/9/2015</t>
  </si>
  <si>
    <t>130/HSPT
22/4/2014
TAND Đắk Lắk</t>
  </si>
  <si>
    <t>20/QĐ-THA 08/9/2015</t>
  </si>
  <si>
    <t>36/QĐST-DS 
16/12/2013
TAND Krông Búk</t>
  </si>
  <si>
    <t>21/QĐ-THA 08/9/2015</t>
  </si>
  <si>
    <t>08/DSST 
30/6/2014
TAND Krông Búk</t>
  </si>
  <si>
    <t>22/QĐ-THA 08/9/2015</t>
  </si>
  <si>
    <t>28/QĐST-DS
11/9/2013
TAND Krông Búk</t>
  </si>
  <si>
    <t>23/QĐ-THA 08/9/2015</t>
  </si>
  <si>
    <t>122/QĐST-DS
17/12/2010
TAND Krông Búk</t>
  </si>
  <si>
    <t>24/QĐ-THA 08/9/2015</t>
  </si>
  <si>
    <t>42/QĐST-DS
23/9/2014
TAND Krông Búk</t>
  </si>
  <si>
    <t>25/QĐ-THA 08/9/2015</t>
  </si>
  <si>
    <t>43/QĐST-DS
23/9/2014
TAND Krông Búk</t>
  </si>
  <si>
    <t>26/QĐ-THA 08/9/2015</t>
  </si>
  <si>
    <t>71/KDTM-ST
29/12/2011
TAND Krông Búk</t>
  </si>
  <si>
    <t>28/QĐ-THA 08/9/2015</t>
  </si>
  <si>
    <t>21/HSST
01/4/2015
TAND Krông Búk</t>
  </si>
  <si>
    <t>29/QĐ-THA 08/9/2015</t>
  </si>
  <si>
    <t>09/QĐST-DS
08/4/2015
TAND Krông Búk</t>
  </si>
  <si>
    <t>30/QĐ-THA 08/9/2015</t>
  </si>
  <si>
    <t>23/QĐST-DS 
16/8/2013
TAND Krông Búk</t>
  </si>
  <si>
    <t>31/QĐ-THA 08/9/2015</t>
  </si>
  <si>
    <t>91/QĐST-DS
13/8/2010
TAND Krông Búk</t>
  </si>
  <si>
    <t>32/QĐ-THA 08/9/2015</t>
  </si>
  <si>
    <t>92/QĐST-DS
13/8/2010
TAND Krông Búk</t>
  </si>
  <si>
    <t>33/QĐ-THA 10/9/2015</t>
  </si>
  <si>
    <t>26/HSPT 28/08/2013 TAND tỉnh Đăk Lăk</t>
  </si>
  <si>
    <t>34/QĐ-THA 10/9/2015</t>
  </si>
  <si>
    <t>03/KDTM 14/07/2014 TAND huyện Krông Búk</t>
  </si>
  <si>
    <t>35/QĐ-THA 10/9/2015</t>
  </si>
  <si>
    <t>15/HSPT 15/01/2015 TAND tỉnh Quảng Nam</t>
  </si>
  <si>
    <t>36/QĐ-THA 10/9/2015</t>
  </si>
  <si>
    <t>218/HSPT 17/09/2014 TAND tỉnh Quảng Nam</t>
  </si>
  <si>
    <t>37/QĐ-THA 10/9/2015</t>
  </si>
  <si>
    <t>38/QĐ-THA 10/9/2015</t>
  </si>
  <si>
    <t>12/HSPT 27/02/2014 TAND tỉnh Quảng Bình</t>
  </si>
  <si>
    <t>39/QĐ-THA 10/9/2015</t>
  </si>
  <si>
    <t>69/HSPT 19/12/2013 TAND tỉnh Đăk Lăk</t>
  </si>
  <si>
    <t>40/QĐ-THA 10/9/2015</t>
  </si>
  <si>
    <t>09/DSST 28/04/2011 TAND huyện Krông Búk</t>
  </si>
  <si>
    <t>41/QĐ-THA 10/9/2015</t>
  </si>
  <si>
    <t>25/DSST 16/08/2012 TAND huyện Krông Búk</t>
  </si>
  <si>
    <t>42/QĐ-THA 10/9/2015</t>
  </si>
  <si>
    <t>375/HSPT 24/09/2014 TAND tỉnh Đăk Lăk</t>
  </si>
  <si>
    <t>43/QĐ-THA 10/9/2015</t>
  </si>
  <si>
    <t>388/HSPT 20/07/2006 TA tối cao tại Đà Nẵng</t>
  </si>
  <si>
    <t>44/QĐ-THA 10/9/2015</t>
  </si>
  <si>
    <t>03/DSST 03/03/2015 TA huyện Krông Búk</t>
  </si>
  <si>
    <t>45/QĐ-THA 10/9/2015</t>
  </si>
  <si>
    <t>26/DSST 17/08/2015 TA huyện Krông Búk</t>
  </si>
  <si>
    <t>46/QĐ-THA 10/9/2015</t>
  </si>
  <si>
    <t>13/DSST 20/09/2012 TA huyện Krông Búk</t>
  </si>
  <si>
    <t xml:space="preserve">11/QĐ-THA
28/8/2015
</t>
  </si>
  <si>
    <t>04/
10/2/2015
của TAND huyện Krông Buk, Đăk Lăk</t>
  </si>
  <si>
    <t xml:space="preserve">12/QĐ-THA
28/8/2015
</t>
  </si>
  <si>
    <t>03/
22/01/2015
của TAND huyện Krông Buk, Đăk Lăk</t>
  </si>
  <si>
    <t xml:space="preserve">10/QĐ-THA
28/8/2015
</t>
  </si>
  <si>
    <t>22/
22/4/2015
của TAND huyện Krông Buk, Đăk Lăk</t>
  </si>
  <si>
    <t>90/QĐ-THA
ngày 14/9/2015</t>
  </si>
  <si>
    <t>680/
25/7/2007
của TAND huyện Krông Buk, Đăk Lăk</t>
  </si>
  <si>
    <t>125/QĐ-THA
ngày 14/9/2015</t>
  </si>
  <si>
    <t>716/
29/8/2007
của TAND huyện Krông Buk, Đăk Lăk</t>
  </si>
  <si>
    <t>124/QĐ-THA
ngày 14/9/2015</t>
  </si>
  <si>
    <t>628/
05/7/2007
của TAND huyện Krông Buk, Đăk Lăk</t>
  </si>
  <si>
    <t>122/QĐ-THA
ngày 14/9/2015</t>
  </si>
  <si>
    <t>715/
29/8/2007
của TAND huyện Krông Buk, Đăk Lăk</t>
  </si>
  <si>
    <t>123/QĐ-THA
ngày 14/9/2015</t>
  </si>
  <si>
    <t>676/
25/7/2007
của TAND huyện Krông Buk, Đăk Lăk</t>
  </si>
  <si>
    <t>101/QĐ-THA
ngày 14/9/2015</t>
  </si>
  <si>
    <t>30/
24/9/2007
của TAND huyện Krông Buk, Đăk Lăk</t>
  </si>
  <si>
    <t>93/QĐ-THA
ngày 14/9/2015</t>
  </si>
  <si>
    <t>07/
05/5/2008
của TAND huyện Krông Buk, Đăk Lăk</t>
  </si>
  <si>
    <t>82/QĐ-THA
ngày 11/9/2015</t>
  </si>
  <si>
    <t>17/
27/6/2008
của TAND huyện Krông Buk, Đăk Lăk</t>
  </si>
  <si>
    <t>103/QĐ-THA
ngày 14/9/2015</t>
  </si>
  <si>
    <t>14/
04/8/2009
của TAND huyện Krông Buk, Đăk Lăk</t>
  </si>
  <si>
    <t>102/QĐ-THA
ngày 14/9/2015</t>
  </si>
  <si>
    <t>08/
20/7/2009
của TAND huyện Krông Buk, Đăk Lăk</t>
  </si>
  <si>
    <t>106/QĐ-THA
ngày 14/9/2015</t>
  </si>
  <si>
    <t>06/
20/7/2009
của TAND huyện Krông Buk, Đăk Lăk</t>
  </si>
  <si>
    <t>105/QĐ-THA
ngày 14/9/2015</t>
  </si>
  <si>
    <t>07/
20/7/2009
của TAND huyện Krông Buk, Đăk Lăk</t>
  </si>
  <si>
    <t>104/QĐ-THA
ngày 14/9/2015</t>
  </si>
  <si>
    <t>11/
04/8/2009
của TAND huyện Krông Buk, Đăk Lăk</t>
  </si>
  <si>
    <t>107/QĐ-THA
ngày 14/9/2015</t>
  </si>
  <si>
    <t>71/
21/9/2009
của TAND huyện Krông Buk, Đăk Lăk</t>
  </si>
  <si>
    <t>108/QĐ-THA
ngày 14/9/2015</t>
  </si>
  <si>
    <t>24/
28/3/2011
của TAND huyện Cư Mgar, Đăk Lăk</t>
  </si>
  <si>
    <t>109/QĐ-THA
ngày 14/9/2015</t>
  </si>
  <si>
    <t>37/
26/4/2011
của TAND tối cao tại Đà Nẵng</t>
  </si>
  <si>
    <t>85/QĐ-THA
ngày 11/9/2015</t>
  </si>
  <si>
    <t>03/
29/01/2010
của TAND huyện Krông Buk, Đăk Lăk</t>
  </si>
  <si>
    <t>87/QĐ-THA
ngày 14/9/2015</t>
  </si>
  <si>
    <t>42/
21/6/2010
của TAND thị xã Buôn Hồ, Đăk Lăk</t>
  </si>
  <si>
    <t>86/QĐ-THA
ngày 11/9/2015</t>
  </si>
  <si>
    <t>19/
13/7/2010
của TAND huyện Krông Buk, Đăk Lăk</t>
  </si>
  <si>
    <t>84/QĐ-THA
ngày 11/9/2015</t>
  </si>
  <si>
    <t>125/
21/12/2010
của TAND huyện Krông Buk, Đăk Lăk</t>
  </si>
  <si>
    <t>121/QĐ-THA
ngày 14/9/2015</t>
  </si>
  <si>
    <t>26/
23/9/2010
của TAND huyện Krông Buk, Đăk Lăk</t>
  </si>
  <si>
    <t>120/QĐ-THA
ngày 14/9/2015</t>
  </si>
  <si>
    <t>39/
06/5/2010
của TAND huyện Krông Buk, Đăk Lăk</t>
  </si>
  <si>
    <t>119/QĐ-THA
ngày 14/9/2015</t>
  </si>
  <si>
    <t>41/0
6/5/2010
của TAND huyện Krông Buk, Đăk Lăk</t>
  </si>
  <si>
    <t>94/QĐ-THA
ngày 14/9/2015</t>
  </si>
  <si>
    <t>14/
22/8/2010
của TAND huyện Krông Buk, Đăk Lăk</t>
  </si>
  <si>
    <t>57/QĐ-THA
ngày 11/9/2015</t>
  </si>
  <si>
    <t>38/
19/11/2010
của TAND thị xã An Khê, Gia lai</t>
  </si>
  <si>
    <t>116/QĐ-THA
ngày 14/9/2015</t>
  </si>
  <si>
    <t>91/
27/9/2011
của TAND tỉnh Đăk Lăk</t>
  </si>
  <si>
    <t>97/QĐ-THA
ngày 14/9/2015</t>
  </si>
  <si>
    <t>38/
11/3/2011
của TAND thị xã Buôn Hồ, Đăk Lăk</t>
  </si>
  <si>
    <t>88/QĐ-THA
ngày 14/9/2015</t>
  </si>
  <si>
    <t>01/
14/4/2011
của TAND huyện Krông Buk, Đăk Lăk</t>
  </si>
  <si>
    <t>73/QĐ-THA
ngày 11/9/2015</t>
  </si>
  <si>
    <t>130/
22/4/2014
của TAND tỉnhĐăk Lăk</t>
  </si>
  <si>
    <t>75/QĐ-THA
ngày 11/9/2015</t>
  </si>
  <si>
    <t>05/
13/6/2012
của TAND huyện Krông Buk, Đăk Lăk</t>
  </si>
  <si>
    <t>74/QĐ-THA
ngày 11/9/2015</t>
  </si>
  <si>
    <t>09/
01/7/2014
của TAND huyện Krông Buk, Đăk Lăk</t>
  </si>
  <si>
    <t>64/QĐ-THA
ngày 11/9/2015</t>
  </si>
  <si>
    <t>23/
17/7/2012
của TAND huyện Krông Buk, Đăk Lăk</t>
  </si>
  <si>
    <t>65/QĐ-THA
ngày 11/9/2015</t>
  </si>
  <si>
    <t>77/QĐ-THA
ngày 11/9/2015</t>
  </si>
  <si>
    <t>05/
29/3/2012
của TAND huyện Krông Buk, Đăk Lăk</t>
  </si>
  <si>
    <t>76/QĐ-THA
ngày 11/9/2015</t>
  </si>
  <si>
    <t>30/
01/7/2014
của TAND huyện Krôn Buk, Đăk Lăk</t>
  </si>
  <si>
    <t>78/QĐ-THA
ngày 11/9/2015</t>
  </si>
  <si>
    <t>38/
07/9/2010
của TAND huyện Krông Buk, Đăk Lăk</t>
  </si>
  <si>
    <t>92/QĐ-THA
ngày 14/9/2015</t>
  </si>
  <si>
    <t xml:space="preserve">
25/9/2012
của TAND huyện Krông Buk, Đăk Lăk</t>
  </si>
  <si>
    <t>69/QĐ-THA
ngày 11/9/2015</t>
  </si>
  <si>
    <t>13/
9/5/2013
của TAND huyện Krông Buk, Đăk Lăk</t>
  </si>
  <si>
    <t>68/QĐ-THA
ngày 11/9/2015</t>
  </si>
  <si>
    <t>67/QĐ-THA
ngày 11/9/2015</t>
  </si>
  <si>
    <t>70/QĐ-THA
ngày 11/9/2015</t>
  </si>
  <si>
    <t>80/QĐ-THA
ngày 11/9/2015</t>
  </si>
  <si>
    <t>85/
08/01/2013
của TAND huyện Krông Buk, Đăk Lăk</t>
  </si>
  <si>
    <t>95/QĐ-THA
ngày 14/9/2015</t>
  </si>
  <si>
    <t>14/
12/7/2013
của TAND huyện Krông Buk, Đăk Lăk</t>
  </si>
  <si>
    <t>117/QĐ-THA
ngày 14/9/2015</t>
  </si>
  <si>
    <t>62/
15/6/2010
của TAND huyện Krông Buk, Đăk Lăk</t>
  </si>
  <si>
    <t>118/QĐ-THA
ngày 14/9/2015</t>
  </si>
  <si>
    <t xml:space="preserve">
12/
19/9/2013
của TAND huyện Krông Buk, Đăk Lăk</t>
  </si>
  <si>
    <t>63/QĐ-THA
ngày 11/9/2015</t>
  </si>
  <si>
    <t>66/QĐ-THA
ngày 11/9/2015</t>
  </si>
  <si>
    <t>313/
30/8/2013
của TAND tỉnh Đăk Lăk</t>
  </si>
  <si>
    <t>83/QĐ-THA
ngày 11/9/2015</t>
  </si>
  <si>
    <t>37/
30/11/2012
của TAND huyện Thiệu Hóa, tỉnh Thanh Hóa</t>
  </si>
  <si>
    <t>72/QĐ-THA
ngày 11/9/2015</t>
  </si>
  <si>
    <t>17/
25/4/2014
của TAND huyện Krông Buk, Đăk Lăk</t>
  </si>
  <si>
    <t>47/QĐ-THA
ngày 11/9/2015</t>
  </si>
  <si>
    <t>233/
12/6/2015
của TAND tỉnh Đăk Lăk</t>
  </si>
  <si>
    <t>91/QĐ-THA
ngày 14/9/2015</t>
  </si>
  <si>
    <t>60/
05/5/2014
của TAND huyện Krông Buk, Đăk Lăk</t>
  </si>
  <si>
    <t>98/QĐ-THA
ngày 14/9/2015</t>
  </si>
  <si>
    <t>18/
27/10/2014
của TAND huyện Krông Buk, Đăk Lăk</t>
  </si>
  <si>
    <t>96/QĐ-THA
ngày 14/9/2015</t>
  </si>
  <si>
    <t>10/
10/6/2014
của TAND huyện Krông Buk, Đăk Lăk</t>
  </si>
  <si>
    <t>49/QĐ-THA
ngày 11/9/2015</t>
  </si>
  <si>
    <t>06/
21/3/2013
của TAND huyện Krông Buk, Đăk Lăk</t>
  </si>
  <si>
    <t>56/QĐ-THA
ngày 11/9/2015</t>
  </si>
  <si>
    <t>81/QĐ-THA
ngày 11/9/2015</t>
  </si>
  <si>
    <t>06/
21/3/2015
của TAND huyện Krông Buk, Đăk Lăk</t>
  </si>
  <si>
    <t>50/QĐ-THA
ngày 11/9/2015</t>
  </si>
  <si>
    <t>51/QĐ-THA
ngày 11/9/2015</t>
  </si>
  <si>
    <t>52/QĐ-THA
ngày 11/9/2015</t>
  </si>
  <si>
    <t>06/
21/3/2018
của TAND huyện Krông Buk, Đăk Lăk</t>
  </si>
  <si>
    <t>55/QĐ-THA
ngày 11/9/2015</t>
  </si>
  <si>
    <t>48/QĐ-THA
ngày 11/9/2015</t>
  </si>
  <si>
    <t>06/
21/3/2020
của TAND huyện Krông Buk, Đăk Lăk</t>
  </si>
  <si>
    <t>54/QĐ-THA
ngày 11/9/2015</t>
  </si>
  <si>
    <t>53/QĐ-THA
ngày 11/9/2015</t>
  </si>
  <si>
    <t>62/QĐ-THA
ngày 11/9/2015</t>
  </si>
  <si>
    <t>04/
05/3/2014
của TAND huyện Krông Buk, Đăk Lăk</t>
  </si>
  <si>
    <t>61/QĐ-THA
ngày 11/9/2015</t>
  </si>
  <si>
    <t>35/
30/7/2014
của TAND huyện Krông Buk, Đăk Lăk</t>
  </si>
  <si>
    <t>60/QĐ-THA
ngày 11/9/2015</t>
  </si>
  <si>
    <t>35/
30/7/2015
của TAND huyện Krông Buk, Đăk Lăk</t>
  </si>
  <si>
    <t>59/QĐ-THA
ngày 11/9/2015</t>
  </si>
  <si>
    <t>35/
30/7/2016
của TAND huyện Krông Buk, Đăk Lăk</t>
  </si>
  <si>
    <t>58/QĐ-THA
ngày 11/9/2015</t>
  </si>
  <si>
    <t>04/
5/3/2014
của TAND huyện Krông Buk, Đăk Lăk</t>
  </si>
  <si>
    <t>89/QĐ-THA
ngày 14/9/2015</t>
  </si>
  <si>
    <t xml:space="preserve">39/
18/8/2011 của TAND thị xã Buôn Hồ, Đăk Lăk </t>
  </si>
  <si>
    <t>79/QĐ-THA
ngày 11/9/2015</t>
  </si>
  <si>
    <t xml:space="preserve">60/
25/12/2014
của TAND huyện Krông Buk, Đăk Lăk </t>
  </si>
  <si>
    <t>115/QĐ-THA
ngày 14/9/2015</t>
  </si>
  <si>
    <t>06/
19/2/2010
của TAND huyện Krông Buk, Đăk Lăk</t>
  </si>
  <si>
    <t>113/QĐ-THA
ngày 14/9/2015</t>
  </si>
  <si>
    <t>11/
5/4/2010
của TAND huyện Krông Buk, Đăk Lăk</t>
  </si>
  <si>
    <t xml:space="preserve">Công ty TNHH Anh Linh </t>
  </si>
  <si>
    <t xml:space="preserve"> Số 42/9 đường Hồ Tùng Mậu, phường Tân Tiến, Tp. Buôn Ma Thuột, tỉnh Đắk Lắk</t>
  </si>
  <si>
    <t>Theo điểm a  khoản 1 Điêu 44a</t>
  </si>
  <si>
    <t>72/QĐ-CTHADS
25/9/2015</t>
  </si>
  <si>
    <t>109/QĐST-KDTM
20/12/2011
của TAND tỉnh Đắk Lắk</t>
  </si>
  <si>
    <t>Trịnh Thị Ngọc Ánh</t>
  </si>
  <si>
    <t>Đào Minh Trung, Trịnh Thị Ngọc Ánh</t>
  </si>
  <si>
    <t>Nguyễn Thị Mỹ Ngọc, Hà Thị Em</t>
  </si>
  <si>
    <t>Trần Thị Mỹ Ngọc</t>
  </si>
  <si>
    <t>TDP 5, phường An Lạc, thị xã Buôn</t>
  </si>
  <si>
    <t>Nguyễn Thị Lệ Thu</t>
  </si>
  <si>
    <t>TDP 1, P Đoàn Kết, thị xã Buôn Hồ</t>
  </si>
  <si>
    <t>Lê Thanh Tùng</t>
  </si>
  <si>
    <t>Phạm Thị Liên</t>
  </si>
  <si>
    <t>Tổ dân phố 5,
phường An Bình,
thị xã Buôn Hồ</t>
  </si>
  <si>
    <t>Võ Thị Thu Thủy</t>
  </si>
  <si>
    <t>Tổ dân phố 7,
Phường An Bình</t>
  </si>
  <si>
    <t>Nguyễn Thị Xuân</t>
  </si>
  <si>
    <t>Phan Cảnh Thọ</t>
  </si>
  <si>
    <t>Tổ dân phố 12
phường An Bình</t>
  </si>
  <si>
    <t>Hồ Thị Nghĩa</t>
  </si>
  <si>
    <t>TDP Đồng Tiến, p. Thiện An, TX Buôn Hồ</t>
  </si>
  <si>
    <t>TDP Nhơn Bình, p.An Bình</t>
  </si>
  <si>
    <t>Bình Hòa 1, xã Bình Thuận</t>
  </si>
  <si>
    <t>Triệu văn Quyến</t>
  </si>
  <si>
    <t>Bình Thành 5, xã Bình Thuận</t>
  </si>
  <si>
    <t>Nguyễn Thị Thùy Châu</t>
  </si>
  <si>
    <t>TDP 1, phường An lạc</t>
  </si>
  <si>
    <t>Lê Anh Tân, Đặng Thị Hồng</t>
  </si>
  <si>
    <t>Bình minh 1, xã Bình Thuân</t>
  </si>
  <si>
    <t>Phùng Văn Tâm</t>
  </si>
  <si>
    <t>Sơn Lộc 3, xã Cư Bao</t>
  </si>
  <si>
    <t>Trần Đức Tường</t>
  </si>
  <si>
    <t>Thôn 9B, xã Cư Bao</t>
  </si>
  <si>
    <t>Trần Văn Duy, Minh</t>
  </si>
  <si>
    <t>Tây Hà 5, xã Cư Bao</t>
  </si>
  <si>
    <t>Vũ Đình Trình</t>
  </si>
  <si>
    <t>điểm a khoản 1</t>
  </si>
  <si>
    <t>33/QĐ-THA 30/07/2015</t>
  </si>
  <si>
    <t>34/QĐ-THA 30/07/2015</t>
  </si>
  <si>
    <t>37/QĐ-THA 30/07/2015</t>
  </si>
  <si>
    <t>38/QĐ-THA 30/07/2015</t>
  </si>
  <si>
    <t>41/QĐ-THA 30/07/2015</t>
  </si>
  <si>
    <t>42/QĐ-THA 30/07/2015</t>
  </si>
  <si>
    <t>43/QĐ-THA 30/07/2015</t>
  </si>
  <si>
    <t>44/QĐ-THA 30/07/2015</t>
  </si>
  <si>
    <t>45/QĐ-THA 30/07/2015</t>
  </si>
  <si>
    <t>46/QĐ-THA 30/07/2015</t>
  </si>
  <si>
    <t>49/QĐ-THA 30/07/2015</t>
  </si>
  <si>
    <t>50/QĐ-THA 30/07/2015</t>
  </si>
  <si>
    <t>51/QĐ-THA 30/07/2015</t>
  </si>
  <si>
    <t>52/QĐ-THA 30/07/2015</t>
  </si>
  <si>
    <t>53/QĐ-THA 30/07/2015</t>
  </si>
  <si>
    <t>54/QĐ-THA 30/07/2015</t>
  </si>
  <si>
    <t>56/QĐ-THA 30/07/2015</t>
  </si>
  <si>
    <t>87/QĐ-THA 31/08/2015</t>
  </si>
  <si>
    <t>88/QĐ-THA 31/08/2015</t>
  </si>
  <si>
    <t>05/QĐ-THA 05/10/2015</t>
  </si>
  <si>
    <t>10/QĐ-THA 30/07/2015</t>
  </si>
  <si>
    <t>27/QĐ-CCTHA
30/7/2015</t>
  </si>
  <si>
    <t>28/QĐ-CCTHA
30/7/2015</t>
  </si>
  <si>
    <t>26/QĐ-CCTHA
30/7/2015</t>
  </si>
  <si>
    <t>30/QĐ-CCTHA
30/7/2015</t>
  </si>
  <si>
    <t>31/QĐ-CCTHA
30/7/2015</t>
  </si>
  <si>
    <t>32/QĐ-CCTHA
30/7/2015</t>
  </si>
  <si>
    <t>02/QĐ-CCTHA
09/10/2015</t>
  </si>
  <si>
    <t>20/QĐ-CCTHA
30/7/2015</t>
  </si>
  <si>
    <t>25/QĐ-CCTHA
30/7/2015</t>
  </si>
  <si>
    <t>24/QĐ-CCTHA
30/7/2015</t>
  </si>
  <si>
    <t>22/QĐ-CCTHA
30/7/2015</t>
  </si>
  <si>
    <t>23/QĐ-CCTHA
30/7/2015</t>
  </si>
  <si>
    <t>21/QĐ-CCTHA
30/7/2015</t>
  </si>
  <si>
    <t>77/QĐ-CCTHA
30/7/2015</t>
  </si>
  <si>
    <t>17/QĐ-CCTHA
30/7/2015</t>
  </si>
  <si>
    <t>19/QĐ-CCTHA
30/7/2015</t>
  </si>
  <si>
    <t>76/QĐ-CCTHA
30/7/2015</t>
  </si>
  <si>
    <t>01/QĐ-CCTHA
09/10/2015</t>
  </si>
  <si>
    <t>82/QĐ-CCTHA
05/8/2015</t>
  </si>
  <si>
    <t>18/QĐ-CCTHA
30/7/2015</t>
  </si>
  <si>
    <t>85/QĐ-CCTHA
31/8/2015</t>
  </si>
  <si>
    <t>86/QĐ-CCTHA
31/8/2015</t>
  </si>
  <si>
    <t>87/QĐ-CCTHA
09/9/2015</t>
  </si>
  <si>
    <t>57/QĐ-CCTHA
30/7/2015</t>
  </si>
  <si>
    <t>58/QĐ-CCTHA
30/7/2015</t>
  </si>
  <si>
    <t>60/QĐ-CCTHA
30/7/2015</t>
  </si>
  <si>
    <t>61/QĐ-CCTHA
30/7/2015</t>
  </si>
  <si>
    <t>63/QĐ-CCTHA
30/7/2015</t>
  </si>
  <si>
    <t>64/QĐ-CCTHA
30/7/2015</t>
  </si>
  <si>
    <t>65/QĐ-CCTHA
30/7/2015</t>
  </si>
  <si>
    <t>66/QĐ-CCTHA
30/7/2015</t>
  </si>
  <si>
    <t>67/QĐ-CCTHA
30/7/2015</t>
  </si>
  <si>
    <t>70/QĐ-CCTHA
30/7/2015</t>
  </si>
  <si>
    <t>71/QĐ-CCTHA
30/7/2015</t>
  </si>
  <si>
    <t>72/QĐ-CCTHA
30/7/2015</t>
  </si>
  <si>
    <t>73/QĐ-CCTHA
30/7/2015</t>
  </si>
  <si>
    <t>05/QĐ-CCTHA
09/10/2015</t>
  </si>
  <si>
    <t>08/QĐ-CCTHA
09/10/2015</t>
  </si>
  <si>
    <t>03/QĐ-CCTHA
09/10/2015</t>
  </si>
  <si>
    <t>06/QĐ-CCTHA
09/10/2015</t>
  </si>
  <si>
    <t>04/QĐ-CCTHA
09/10/2015</t>
  </si>
  <si>
    <t>07/QĐ-CCTHA
09/10/2015</t>
  </si>
  <si>
    <t>09/QĐ-CCTHA
09/10/2015</t>
  </si>
  <si>
    <t>10/QĐ-CCTHA
09/10/2015</t>
  </si>
  <si>
    <t>11/QĐ-CCTHA
30/7/2015</t>
  </si>
  <si>
    <t>80/QĐ-CCTHA
30/7/2015</t>
  </si>
  <si>
    <t>81/QĐ-CCTHA
5/8/2015</t>
  </si>
  <si>
    <t>84/QĐ-CCTHA
28/8/2015</t>
  </si>
  <si>
    <t>36/QĐ-DSST
9/5/2011 TAND thị xã Buôn Hồ</t>
  </si>
  <si>
    <t xml:space="preserve">04
04/1/2012 TAND huyện Krông Năng </t>
  </si>
  <si>
    <t>21/QĐ-DSST
23/7/2013 TAND thị xã Buôn Hồ</t>
  </si>
  <si>
    <t>13/QĐ-DSST
23/8/2013 TAND tỉnh Đăk Lăk</t>
  </si>
  <si>
    <t>37/QĐ-DSST
24/12/2014 TAND thị xã Buôn Hồ</t>
  </si>
  <si>
    <t>170/QĐ-DSST
27/11/2013 TAND tỉnh Đăk Lăk</t>
  </si>
  <si>
    <t>10/QĐ-HSST
27/03/2014 TAND huyện Chư Sê, tỉnh Gia Lai</t>
  </si>
  <si>
    <t>458/QĐ-HSST
19/11/2014 TAND thị xã Buôn Hồ</t>
  </si>
  <si>
    <t>165/QĐ-HSPT 25/5/2015 của TAND tỉnh Đăk Lăk</t>
  </si>
  <si>
    <t>280/DSST - 20/5/2015 của TAND thị xã Buôn Hồ</t>
  </si>
  <si>
    <t>05/DSST 09/02/2015 của TAND thị xã Buôn Hồ</t>
  </si>
  <si>
    <t>113/HSPT 10/04/2014 TAND tỉnh Đăk Lăk</t>
  </si>
  <si>
    <t>161/DSST
20/7/2007
TAND thị xã
Buôn Hồ</t>
  </si>
  <si>
    <t>162/DSST
21/7/2006
TAND thị xã
Buôn Hồ</t>
  </si>
  <si>
    <t>57/DSST
11/9/2008
TAND thị xã
Buôn Hồ</t>
  </si>
  <si>
    <t>16/DSST
08/4/2011
TAND thị xã
Buôn Hồ</t>
  </si>
  <si>
    <t>122/DSST
30/12/2010
TAND thị xã
Buôn Hồ</t>
  </si>
  <si>
    <t>08/DSST
24/3/2011
TAND thị xã
Buôn Hồ</t>
  </si>
  <si>
    <t>10/DSST
10/5/2012
TAND thị xã
Buôn Hồ</t>
  </si>
  <si>
    <t>31/DSST
12/9/2013
TAND thị xã 
Buôn Hồ</t>
  </si>
  <si>
    <t>37/DS-ST
28/11/2014
TAND Thị xã Buôn Hồ</t>
  </si>
  <si>
    <t>26/DS-ST
22/6/2012
TAND Thị xã Buôn Hồ</t>
  </si>
  <si>
    <t>26/QĐST-DS
22/9/2014 của TAND tx Buôn Hồ</t>
  </si>
  <si>
    <t>04/QĐST-DS
06/02/2015 của TAND tx Buôn Hồ</t>
  </si>
  <si>
    <t>19/QĐST-DS
03/7/2015
TAND thị xã Buôn Hồ</t>
  </si>
  <si>
    <t>55/HSST
10/8/2009 TAND Buôn Hồ</t>
  </si>
  <si>
    <t>01/QĐ-DSST
02/1/2009 của TAND tỉnh Đăk Lăk</t>
  </si>
  <si>
    <t>4/QĐ-DSST
4/5/2010 của TAND tỉnh Đăk Lăk</t>
  </si>
  <si>
    <t>49/QĐ-DSST
11/11/2010 TAND Buôn Hồ</t>
  </si>
  <si>
    <t>32/HSST
26/2/2009 TAND Buôn Hồ</t>
  </si>
  <si>
    <t>321/HSST
2/11/2011 TAND Buôn Hồ</t>
  </si>
  <si>
    <t>4/QĐ-DSST
11/8/2009 của TAND Huyện Krong Buk</t>
  </si>
  <si>
    <t>5/QĐ-DSST
11/8/2009 TAND Buôn Hồ</t>
  </si>
  <si>
    <t>13/QĐST-HNGĐ
27/8/2013 của TAND Buôn Hồ</t>
  </si>
  <si>
    <t>2/QĐ-DSST
25/2/2013 của TAND Buôn Hồ</t>
  </si>
  <si>
    <t>238/HSST
28/8/2013 TAND tỉnh Bình Dương</t>
  </si>
  <si>
    <t>45/HSST
26/2/2014 TAND Buôn Hồ</t>
  </si>
  <si>
    <t>20/QĐ-DSST
14/11/2014 của TAND Buôn Hồ</t>
  </si>
  <si>
    <t>63 
29/10/2010 của TAND Buôn Hồ</t>
  </si>
  <si>
    <t>82
06/9/2010 của TAND Buôn Hồ</t>
  </si>
  <si>
    <t>83
6/9/2010 của TAND Buôn Hồ</t>
  </si>
  <si>
    <t>84
6/9/2010 của TAND Buôn Hồ</t>
  </si>
  <si>
    <t>75
23/5/2013 của TAND Buôn Hồ</t>
  </si>
  <si>
    <t>99
12/10/2010 của TAND Buôn Hồ</t>
  </si>
  <si>
    <t>13
20/6/2013 của TAND Buôn Hồ</t>
  </si>
  <si>
    <t>171
27/11/2013 của TAND tỉnh Đăk Lăk</t>
  </si>
  <si>
    <t>36
27/7/2011 của TAND Buôn Hồ</t>
  </si>
  <si>
    <t>126
12/5/2011 TAND tỉnh Đăk Lăk</t>
  </si>
  <si>
    <t>129
21/4/2015 TAND Tối cao Đà Nẵng</t>
  </si>
  <si>
    <t>12
30/3/2015 TAND huyện Chư Sê, tỉnh Gia Lai</t>
  </si>
  <si>
    <t>Bùi Thị Nga</t>
  </si>
  <si>
    <t>36A đường Lê Lai, TP.BMT, tỉnh Đắk Lắk</t>
  </si>
  <si>
    <t>Ngô Thị Nam Phương</t>
  </si>
  <si>
    <t>443/4 đường Quang Trung, TP.BMT, tỉnh Đắk Lắk</t>
  </si>
  <si>
    <t>Trần Thị Hồng Vân</t>
  </si>
  <si>
    <t xml:space="preserve">Tổ 8, khối 8, phường Tân An, Tp. Buôn Ma Thuột </t>
  </si>
  <si>
    <t>Khương Thị Ngọc + Cảnh</t>
  </si>
  <si>
    <t>184 Chu Văn An, Tp. Buôn Ma Thuột</t>
  </si>
  <si>
    <t>Nguyễn Văn Ngân + Hà</t>
  </si>
  <si>
    <t>thôn 11, xã Hoà Thắng, thành phố Buôn Ma Thuột</t>
  </si>
  <si>
    <t>Nguyễn Anh Dũng + Đ/b</t>
  </si>
  <si>
    <t>Tổ 4, khối 4, phường Tân Lập</t>
  </si>
  <si>
    <t>Theo điểm a, khoản 1, khoản 2 Điều 44a</t>
  </si>
  <si>
    <t>61/QĐ-CTHADS    23/9/2015</t>
  </si>
  <si>
    <t>284/2014/HSPT  31/7/2014 của TAND tối cao tại Đà Nẵng</t>
  </si>
  <si>
    <t>59/QĐ-CTHADS    23/9/2015</t>
  </si>
  <si>
    <t>177/2013/HSPT  25/4/2013 của TAND tối cao tại Đà Nẵng</t>
  </si>
  <si>
    <t>60/QĐ-CTHADS    23/9/2015</t>
  </si>
  <si>
    <t>186/2013/HSPT  23/4/2013 của TAND tối cao tại Đà Nẵng</t>
  </si>
  <si>
    <t>63/QĐ-CTHADS    23/9/2015</t>
  </si>
  <si>
    <t>17/2012/KDTM-ST  22/3/2012 của TAND tỉnh Đắk Lắk</t>
  </si>
  <si>
    <t>62/QĐ-CTHADS    23/9/2015</t>
  </si>
  <si>
    <t>643/2002/HSPT  26/9/2002 của TAND tối cao tại Đà Nẵng</t>
  </si>
  <si>
    <t>81/QĐ-CTHADS    20/1/2003</t>
  </si>
  <si>
    <t>711/2002/HSPT  4/10/2002 của TAND tối cao tại Đà Nẵng</t>
  </si>
  <si>
    <t xml:space="preserve">Đoàn lợi
Nguyễn Thị Hạnh
</t>
  </si>
  <si>
    <t>Nguyễn Văn Lăng
Nguyễn Thị Bé</t>
  </si>
  <si>
    <t>thôn Quyết Tâm, xã Ea Tân</t>
  </si>
  <si>
    <t>Lê Văn Thư
Hồ Thị Dung</t>
  </si>
  <si>
    <t>thôn Ea Chiêu, xã Ea Tân</t>
  </si>
  <si>
    <t>Tôn Thất Phú
Nguyễn Thị Chi</t>
  </si>
  <si>
    <t>thôn Giang Hà
xã Ea Dah</t>
  </si>
  <si>
    <t>Mai Văn Cường
Nguyễn Thị Thường</t>
  </si>
  <si>
    <t>thôn Hải Hà, xã Ea Tân</t>
  </si>
  <si>
    <t>Nguyễn Văn Kiên</t>
  </si>
  <si>
    <t>thôn Lộc Yên - Phú Lộc</t>
  </si>
  <si>
    <t xml:space="preserve">Y Tuin Niê
</t>
  </si>
  <si>
    <t>Buôn M'Ngoan, xã Ea Toh</t>
  </si>
  <si>
    <t>Trần Văn Trinh
Nguyễn Thị Phúc</t>
  </si>
  <si>
    <t>Buôn Hồ A, xã Ea Hồ</t>
  </si>
  <si>
    <t xml:space="preserve">Nguyễn Thị Uyên
</t>
  </si>
  <si>
    <t>thôn Tam Thịnh, xã Ea Tam</t>
  </si>
  <si>
    <t>Nguyễn Văn Thái</t>
  </si>
  <si>
    <t>thôn Đồng Tâm, xã Đli Ya</t>
  </si>
  <si>
    <t>Trương Văn Dũng</t>
  </si>
  <si>
    <t>Buôn Đliê Ya, xã Đliê Ya</t>
  </si>
  <si>
    <t>Phan Xuân Hưa</t>
  </si>
  <si>
    <t>thôn Xuân Lộc, xã Phú Xuân</t>
  </si>
  <si>
    <t xml:space="preserve">Phan Ngọc Nam
</t>
  </si>
  <si>
    <t>thôn Tân Kỳ, xã  Ea Toh</t>
  </si>
  <si>
    <t>Lê Đắc Tuấn</t>
  </si>
  <si>
    <t>Thôn Xuân Đoàn, xã Phú Xuân</t>
  </si>
  <si>
    <t>Lương Văn Hoa</t>
  </si>
  <si>
    <t>Thôn Tam Khánh, xã Cư Klông</t>
  </si>
  <si>
    <t>Giang Văn Hiếu</t>
  </si>
  <si>
    <t>Thôn 1, xã Phú Xuân</t>
  </si>
  <si>
    <t>Nguyễn Hồng Phú</t>
  </si>
  <si>
    <t>Nguyễn Thanh Ngô Trí Đạo</t>
  </si>
  <si>
    <t>Thôn Xuân Thuỷ, Phú Xuân</t>
  </si>
  <si>
    <t>Vi Văn An</t>
  </si>
  <si>
    <t>Thôn Ea Kênh, ĐliêYa</t>
  </si>
  <si>
    <t>La Văn Sĩnh</t>
  </si>
  <si>
    <t>Thôn Tam Hoà, xã Ea Tam</t>
  </si>
  <si>
    <t>Mã Văn Lâm</t>
  </si>
  <si>
    <t>Nguyễn Thị Vân</t>
  </si>
  <si>
    <t>Thôn Trung Hoà, xã ĐliêYa</t>
  </si>
  <si>
    <t>Lê Tuấn Sinh</t>
  </si>
  <si>
    <t>Thôn Tân Hà, xã Cư Clông</t>
  </si>
  <si>
    <t>Nguyễn Văn Thực</t>
  </si>
  <si>
    <t>Thôn Tam Thịnh, xã Ea Tam</t>
  </si>
  <si>
    <t>Hà Văn Đoàn</t>
  </si>
  <si>
    <t>Lý Thị Khoày</t>
  </si>
  <si>
    <t>Thôn Tam An, xã Ea Tam</t>
  </si>
  <si>
    <t>Hồ Văn Quân</t>
  </si>
  <si>
    <t>Thôn 8, xã Phú Xuân</t>
  </si>
  <si>
    <t>Hà Thị Mới</t>
  </si>
  <si>
    <t>Thôn giang Tiến, Ea Púk</t>
  </si>
  <si>
    <t>Nguyễn Văn Tuấn</t>
  </si>
  <si>
    <t>Thôn Hỉa Hà, Ea Tân</t>
  </si>
  <si>
    <t>Nguyễn Xuân Miện</t>
  </si>
  <si>
    <t>Thôn Ea Chăm, xã Ea Tân</t>
  </si>
  <si>
    <t>Hờ A Hủ</t>
  </si>
  <si>
    <t>Thôn Giang Đông, xã Ea Dah</t>
  </si>
  <si>
    <t>Trần văn Minh và Nguyễn Thị Sang</t>
  </si>
  <si>
    <t>TDP 3, TT Krông Năng</t>
  </si>
  <si>
    <t>Bùi Phát Tá</t>
  </si>
  <si>
    <t>Nguyễn Văn Lợi</t>
  </si>
  <si>
    <t>Nguyễn Văn Quyết và Nguyễn Thị Ảnh</t>
  </si>
  <si>
    <t>Thôn Yên Khánh, xã Ea Tân</t>
  </si>
  <si>
    <t>Nguyễn Thị Thơm</t>
  </si>
  <si>
    <t>Khối 8, TT Krông Năng</t>
  </si>
  <si>
    <t>Hồ Trung Ái Quốc</t>
  </si>
  <si>
    <t>TDP 1, TT Krông Năng</t>
  </si>
  <si>
    <t>Nguyễn Văn Hoành và Nguyễn Thị Hợi</t>
  </si>
  <si>
    <t>TDP 5, TT Krông Năng</t>
  </si>
  <si>
    <t>Hoang Văn Tùng và Đinh Thị Hậu</t>
  </si>
  <si>
    <t>Thôn Binh Minh, TT Krông Năng</t>
  </si>
  <si>
    <t>Nguyễn Tiến khoa</t>
  </si>
  <si>
    <t>thôn Thống Nhất, xã Ea Tân</t>
  </si>
  <si>
    <t>Trương Vĩnh Phúc</t>
  </si>
  <si>
    <t>thôn Giang Thịnh, xã Tam Giang</t>
  </si>
  <si>
    <t>Trần Gia Hanh và Hồ Thị Lệ Phi</t>
  </si>
  <si>
    <t>thôn Giang Hòa, xã Tam Giang</t>
  </si>
  <si>
    <t>Hồ Hữu Nam
Võ Thị Ngọc Mỹ</t>
  </si>
  <si>
    <t>186 Lý Thường kiệt, P. Thắng Lợi, TP Buôn Ma Thuột</t>
  </si>
  <si>
    <t xml:space="preserve">
Võ Thị Ngọc Mỹ</t>
  </si>
  <si>
    <t>187 Lý Thường kiệt, P. Thắng Lợi, TP Buôn Ma Thuột</t>
  </si>
  <si>
    <t>Võ Văn Công
Nguyễn Thị Nội</t>
  </si>
  <si>
    <t>Thôn Đoàn Kết, xã Ea Tân</t>
  </si>
  <si>
    <t>Ma Văn Xuân
Tô Thị Quân</t>
  </si>
  <si>
    <t>thôn Ea Blông, xã Ea Tân</t>
  </si>
  <si>
    <t>Hà Thị Lý</t>
  </si>
  <si>
    <t>Đỗ Thị Lam Phương</t>
  </si>
  <si>
    <t>TDP 5, Thị trấn Krông Năng</t>
  </si>
  <si>
    <t>Trần Kim Nhật</t>
  </si>
  <si>
    <t>18 Nguyễn Tất Thành, Thị trấn Krông Năng</t>
  </si>
  <si>
    <t>Võ Thị Hường</t>
  </si>
  <si>
    <t>Khối 4, Thị trấn Krông Năng</t>
  </si>
  <si>
    <t>Buôn Wiao, Thị trấn Krông Năng</t>
  </si>
  <si>
    <t>Khối 5, Thị trấn Krông Năng</t>
  </si>
  <si>
    <t>Phan Văn Huỳnh</t>
  </si>
  <si>
    <t>thôn Bắc Trung, xã E aTân</t>
  </si>
  <si>
    <t>Nguyễn Văn Hiếu</t>
  </si>
  <si>
    <t>TDP 3, Thị trấn Krông Năng</t>
  </si>
  <si>
    <t>Nguyễn Văn Thao
Nguyễn Thị Búp</t>
  </si>
  <si>
    <t>H'Na Thị Belle Niê</t>
  </si>
  <si>
    <t>Buôn Ur, Thị trấn Krông Năng</t>
  </si>
  <si>
    <t>Trần Trung Dũng</t>
  </si>
  <si>
    <t xml:space="preserve">Hứa Văn Sình
</t>
  </si>
  <si>
    <t>Xuân Lạng 1, xã Ea Dah</t>
  </si>
  <si>
    <t>Hoàng Ngọc Cấn</t>
  </si>
  <si>
    <t>thôn Ea Heo, xã Ea Tân</t>
  </si>
  <si>
    <t>Huỳnh Thị Thọ</t>
  </si>
  <si>
    <t>TDP 7, Thị trấn Krông Năng</t>
  </si>
  <si>
    <t>Phạm Anh Tuấn
Trần Thị Thùy Nhung</t>
  </si>
  <si>
    <t>166 Hùng Vương, Thị trấn Krông Năng</t>
  </si>
  <si>
    <t>Phạm Minh Bình</t>
  </si>
  <si>
    <t>Xuân Lộc - Phú Xuân</t>
  </si>
  <si>
    <t>không có tài sản
 đang chấp hành hình phạt tù</t>
  </si>
  <si>
    <t>không có tài sản, 
bỏ đi khỏi địa phương</t>
  </si>
  <si>
    <t>không có tài sản, bỏ đi khỏi địa phương</t>
  </si>
  <si>
    <t>không có
 tài sản</t>
  </si>
  <si>
    <t>không có tài sản, 
đang chấp hành hình phạt tù</t>
  </si>
  <si>
    <t>không có tài sản,
 bỏ đi khỏi địa phương</t>
  </si>
  <si>
    <t>không có 
tài sản</t>
  </si>
  <si>
    <t>không có tài sản,
 đang chấp hành hình phạt tù</t>
  </si>
  <si>
    <t>không có tàii sản,
 bỏ đi khỏi địa phương</t>
  </si>
  <si>
    <t xml:space="preserve">không có tài sản
 </t>
  </si>
  <si>
    <t xml:space="preserve">không có tài sản, 
</t>
  </si>
  <si>
    <t>không có tài sản, đang chấp hành hình phạt tù</t>
  </si>
  <si>
    <t>không có
 tài sản, đang chấp hành hình phạt tù</t>
  </si>
  <si>
    <t>không có tài sản,đang chấp hành hình phạt tù</t>
  </si>
  <si>
    <t>không có 
tài sản, đang chấp hành hình phạt tù</t>
  </si>
  <si>
    <t>Không có tài sản, đi tù</t>
  </si>
  <si>
    <t>không có tài sản, chưa xác định địa chỉ</t>
  </si>
  <si>
    <t>không có tfai sản, bỏ đi khỏi địa phương</t>
  </si>
  <si>
    <t>không có tài sản, đang đi tù</t>
  </si>
  <si>
    <t>06/QĐ-CCTHA
18/9/2015</t>
  </si>
  <si>
    <t>08/QĐCCTHA
18/9/2015</t>
  </si>
  <si>
    <t>10/QĐ-CCTHA
18/9/2015</t>
  </si>
  <si>
    <t>12/QĐ-CCTHA
18/9/2015</t>
  </si>
  <si>
    <t>13/QĐCCTHA
18/9/2015</t>
  </si>
  <si>
    <t>14/QĐ-CCTHA
18/9/2015</t>
  </si>
  <si>
    <t>15/QĐ-CCTHA
18/9/2015</t>
  </si>
  <si>
    <t>16/QĐ-CCTHA
18/9/2015</t>
  </si>
  <si>
    <t>17/QĐ-CCTHA
18/9/2015</t>
  </si>
  <si>
    <t>18/QĐ-CCTHA
18/9/2015</t>
  </si>
  <si>
    <t>19/QĐ-CCTHA 
21/9/2015</t>
  </si>
  <si>
    <t>20/QĐ-CCTHA
21/9/2015</t>
  </si>
  <si>
    <t>21/QĐ-CCTHA
21/9/2015</t>
  </si>
  <si>
    <t>22/QĐ-CCTHA
21/9/2015</t>
  </si>
  <si>
    <t>23/QĐ-CCTHA
21/9/2015</t>
  </si>
  <si>
    <t>24/QĐ-CCTHA
18/9/2015</t>
  </si>
  <si>
    <t>25/QĐ-CCTHA
21/9/2015</t>
  </si>
  <si>
    <t>26/QĐ- CCTHA
28/9/2015</t>
  </si>
  <si>
    <t>27/QĐ- CCTHA
28/9/2015</t>
  </si>
  <si>
    <t>28/QĐ- CCTHA
28/9/2015</t>
  </si>
  <si>
    <t>29/QĐ- CCTHA
28/9/2015</t>
  </si>
  <si>
    <t>30/QĐ- CCTHA
28/9/2015</t>
  </si>
  <si>
    <t>31/QĐ- CCTHA
28/9/2015</t>
  </si>
  <si>
    <t>32/QĐ- CCTHA
28/9/2015</t>
  </si>
  <si>
    <t>33/QĐ- CCTHA
28/9/2015</t>
  </si>
  <si>
    <t>34/QĐ- CCTHA
28/9/2015</t>
  </si>
  <si>
    <t>35/QĐ- CCTHA
28/9/2015</t>
  </si>
  <si>
    <t>36/QĐ- CCTHA
28/9/2015</t>
  </si>
  <si>
    <t>37/QĐ- CCTHA
28/9/2015</t>
  </si>
  <si>
    <t>38/QĐ- CCTHA
28/9/2015</t>
  </si>
  <si>
    <t>39/QĐ- CCTHA
28/9/2015</t>
  </si>
  <si>
    <t>40/QĐ- CCTHA
28/9/2015</t>
  </si>
  <si>
    <t>41/QĐ- CCTHA
28/9/2015</t>
  </si>
  <si>
    <t>43/QĐ- CCTHA
28/9/2015</t>
  </si>
  <si>
    <t>44/QĐ- CCTHA
28/9/2015</t>
  </si>
  <si>
    <t>45/QĐ- CCTHA
28/9/2015</t>
  </si>
  <si>
    <t>46/QĐ- CCTHA
28/9/2015</t>
  </si>
  <si>
    <t>47/QĐ- CCTHA
28/9/2015</t>
  </si>
  <si>
    <t>48/QĐ- CCTHA
28/9/2015</t>
  </si>
  <si>
    <t>49/QĐ- CCTHA
28/9/2015</t>
  </si>
  <si>
    <t>50/QĐ- CCTHA
28/9/2015</t>
  </si>
  <si>
    <t>51/QĐ- CCTHA
28/9/2015</t>
  </si>
  <si>
    <t>52/QĐ- CCTHA
28/9/2015</t>
  </si>
  <si>
    <t>53/QĐ- CCTHA
28/9/2015</t>
  </si>
  <si>
    <t>54/QĐ- CCTHA
28/9/2015</t>
  </si>
  <si>
    <t>55/QĐ- CCTHA
28/9/2016</t>
  </si>
  <si>
    <t>56/QĐ-CCTHA
28/9/2015</t>
  </si>
  <si>
    <t>57/QĐ-CTCHA
28/9/2015</t>
  </si>
  <si>
    <t>58/QĐ-CTCHA
28/9/2015</t>
  </si>
  <si>
    <t>59/QĐ-CTCHA
28/9/2015</t>
  </si>
  <si>
    <t>60/QĐ-CTCHA
28/9/2015</t>
  </si>
  <si>
    <t>61/QĐ-CTCHA
28/9/2015</t>
  </si>
  <si>
    <t>62/QĐ-CTCHA
28/9/2015</t>
  </si>
  <si>
    <t>63/QĐ-CTCHA
28/9/2015</t>
  </si>
  <si>
    <t>64/QĐ-CTCHA
28/9/2015</t>
  </si>
  <si>
    <t>65/QĐ-CTCHA
28/9/2015</t>
  </si>
  <si>
    <t>66/QĐ-CTCHA
28/9/2015</t>
  </si>
  <si>
    <t>67/QĐ-CTCHA
28/9/2015</t>
  </si>
  <si>
    <t>68/QĐ-CTCHA
28/9/2015</t>
  </si>
  <si>
    <t>69/QĐ-CTCHA
28/9/2015</t>
  </si>
  <si>
    <t>70/QĐ-CTCHA
28/8/2015</t>
  </si>
  <si>
    <t>71/QĐ-CTCHA
28/9/2015</t>
  </si>
  <si>
    <t>72/QĐ-CTCHA
28/9/2015</t>
  </si>
  <si>
    <t>73/QĐ-CTCHA
28/9/2015</t>
  </si>
  <si>
    <t>74/QĐ-CTCHA
28/9/2015</t>
  </si>
  <si>
    <t>75/QĐ-CTCHA
28/9/2016</t>
  </si>
  <si>
    <t>76/QĐ-CTCHA
28/9/2015</t>
  </si>
  <si>
    <t>77/QĐ-CTCHA
28/9/2016</t>
  </si>
  <si>
    <t>78/QĐ-CTCHA
28/9/2017</t>
  </si>
  <si>
    <t>79/QĐ-CTCHA
28/9/2015</t>
  </si>
  <si>
    <t>01/QĐ-CCTHA
15/10/2015</t>
  </si>
  <si>
    <t>26/HSPT
04/2/2015 của TAND TC tại Đà Nẵng</t>
  </si>
  <si>
    <t>51/DSST
27/7/2011 của TAND thành phố Buôn Ma Thuột</t>
  </si>
  <si>
    <t>32/DSST
02/6/2011 của TAND huyện Krông Năng</t>
  </si>
  <si>
    <t>10/QĐST-DS
21/1/2013 của TAND huyện Krông Năng</t>
  </si>
  <si>
    <t>39/HSST
18/6/2012 của TAND huyện Krông Năng</t>
  </si>
  <si>
    <t>23/HSST
17/7/2012 cuả TAND Krông Buk</t>
  </si>
  <si>
    <t>10/DSST
09/7/2008 của TAND huyện Krông Năng</t>
  </si>
  <si>
    <t>12/QĐST-DS
28/01/2013 của TAND huyện Krông Năng</t>
  </si>
  <si>
    <t>135/QĐST-DS
19/12/2012 của TAND huyện Krông Năng</t>
  </si>
  <si>
    <t>70/HSPT
19/3/2010 của TAND TC tại Đà Nẵng</t>
  </si>
  <si>
    <t>47/DSST 
18/7/2011 của TAND huyện Krông Năng</t>
  </si>
  <si>
    <t>54/HSPT
09/2/2015 của TAND tỉnh Đăk Lắk</t>
  </si>
  <si>
    <t>79/DSST
29/8/2011 của TAND huyện Krông Năng</t>
  </si>
  <si>
    <t>37/DSST
13/9/2012 của TAND huyện Krông Năng</t>
  </si>
  <si>
    <t>06/QĐST-DS
21/1/2013 của TAND huyện Krông Năng</t>
  </si>
  <si>
    <t>09/DSST
24/3/2011 của TAND huyện Krông Năng</t>
  </si>
  <si>
    <t>97/HSST
30/12/2014 của TAND huyện Krông Năng</t>
  </si>
  <si>
    <t>188//HSPT
21/4/2014 của TAND TC tại Đà Nẵng</t>
  </si>
  <si>
    <t>02/QĐST-KD
11/12/2012 của TAND huyện Krông Năng</t>
  </si>
  <si>
    <t>391/HSPT
30/7/2014 của TAND TC tại Hà Nội</t>
  </si>
  <si>
    <t>187/HSPT
27/5/2014 của TAND tỉnh Đắk Lắk</t>
  </si>
  <si>
    <t>15/HSST 
của TAND huyện Bạch Thông, tỉnh Bắc Cạn</t>
  </si>
  <si>
    <t>102/QĐST-DS
31/8/2012 của TAND huyện Krông Năng</t>
  </si>
  <si>
    <t>14/HSST
12/3/2015 của TAND huyện Krông Năng</t>
  </si>
  <si>
    <t>36/DSST
14/9/2010 của TAND huyện Krông Năng</t>
  </si>
  <si>
    <t>29/DSST
17/8/2010 của TAND huyện Krông Năng</t>
  </si>
  <si>
    <t>18/HSST
21/5/2015 của TAND huyện Cư Jut, Đắk Nông</t>
  </si>
  <si>
    <t>46/HSST
9/02/2015 của TAND TP- Buôn Ma Thuật</t>
  </si>
  <si>
    <t>162/HSPT
16/5/2013 của TAND tỉnh Đắk Lắk</t>
  </si>
  <si>
    <t>76/HSPT
25/01/1999 của TAND tỉnh Đắk Lắk</t>
  </si>
  <si>
    <t>32/HSST
24/7/1998 của TAND huyện Krông Năng</t>
  </si>
  <si>
    <t>185/HSST
8/5/1999 của TAND tình Đắk Lắk</t>
  </si>
  <si>
    <t>185/HSST
22/9/2006 của TAND tình Đắk Lắk</t>
  </si>
  <si>
    <t>232/QĐ- DS
25/11/2011 của TAND huyện Krông Năng</t>
  </si>
  <si>
    <t>395/HSST
13/12/1999 của TAND tình Đắk Lắk</t>
  </si>
  <si>
    <t>862/HSPT
25/11/1998 của TAND tối cao Đà Nẵng</t>
  </si>
  <si>
    <t>153/HSPT
9/6/2010 của TAND tình Đắk Lắk</t>
  </si>
  <si>
    <t>193/HSPT
22/5/2012 của TAND tối cao Đà Nẵng</t>
  </si>
  <si>
    <t>64/HSST
26/8/2013 của TAND huyện Krông Năng</t>
  </si>
  <si>
    <t>446/DSST
21/8/2011 của TAND huyện Krông Năng</t>
  </si>
  <si>
    <t>23/HSST
17/7/2012 của TAND huyện Krông Năng</t>
  </si>
  <si>
    <t>42/HSST
29/6/2012 của TAND huyện Krông Năng</t>
  </si>
  <si>
    <t>27/QĐST-DS
26/5/2015 của TAND huyện Krông Năng</t>
  </si>
  <si>
    <t>01/HSST
22/01/2013 của TAND huyện Krông Năng</t>
  </si>
  <si>
    <t>23/LHST
19/12/2014 của TAND huyện Krông Năng</t>
  </si>
  <si>
    <t>362/HSPT
17/9/2014 của TAND tỉnh Đắk Lắk</t>
  </si>
  <si>
    <t>16/DSST
10/6/2013 của TAND huyện Krông Năng</t>
  </si>
  <si>
    <t>13/HSPT
22/10/2009 của TAND tối cao Đà Nẵng</t>
  </si>
  <si>
    <t>45/HSST
7/6/2013 của TAND huyện Krông Năng</t>
  </si>
  <si>
    <t>22/HSPT
31/10/2013 của TAND tối cao Đà Nẵng</t>
  </si>
  <si>
    <t>468/HSPT
29/11/2013 của TAND tỉnh Đắk Lắk</t>
  </si>
  <si>
    <t>18/HSST
18/9/2009 của TAND huyện Krông Năng</t>
  </si>
  <si>
    <t>26/DSPT
01/2/2010 của TAND tỉnh Đắk Lắk</t>
  </si>
  <si>
    <t>04/QĐST-DS
03/4/2014</t>
  </si>
  <si>
    <t>46/QĐ-PT
15/8/2011 của TAND tỉnh Đăk Lắk</t>
  </si>
  <si>
    <t>162/QĐST-DS
30/12/2011 của TAND huyện Krông Năng</t>
  </si>
  <si>
    <t>05/DSST
08/3/2013 của TAND huyện Krông Năng</t>
  </si>
  <si>
    <t>01/QĐST-DS
03/1/2012 của TAND huyện Krông Năng</t>
  </si>
  <si>
    <t>19/DSST
19/5/2011
của TAND huyện Krông Năng</t>
  </si>
  <si>
    <t xml:space="preserve">78/DSST
29/8/2011 của TAND huyện Krông Năng </t>
  </si>
  <si>
    <t xml:space="preserve">114/DSST
99/3/2010 của TAND huyện Krông Năng </t>
  </si>
  <si>
    <t xml:space="preserve">03/QĐST-DS
11/3/2011 của TAND huyện Krông Năng </t>
  </si>
  <si>
    <t>101/KDTM
22/11/2011 của TAND tỉnh Đắk Lăk</t>
  </si>
  <si>
    <t>112/DSST
19/12/2011 của TAND huyện Krông Năng</t>
  </si>
  <si>
    <t>135/QĐST-DS
03/8/2011 của TAND huyện Krông Năng</t>
  </si>
  <si>
    <t>43/DSST
13/7/2011 của TAND huyện Krông Năng</t>
  </si>
  <si>
    <t>11/HSST
10/3/2015 của TAND huyện Krông Năng</t>
  </si>
  <si>
    <t>44/DSST
01/11/2012 của TAND huyện Krông Năng</t>
  </si>
  <si>
    <t>33/QĐST-DS
12/9/2014 của TAND huyện Krông Năng</t>
  </si>
  <si>
    <t>32/QĐST-DS
08/9/2014 của TAND huyện Krông Năng</t>
  </si>
  <si>
    <t>08/DSST
15/5/2014 của TAND huyện Krông Năng</t>
  </si>
  <si>
    <t>75/HSPT
20/12/2013 của TAND TC tại Đà Nẵng</t>
  </si>
  <si>
    <t xml:space="preserve">147/DS-PT
26/11/2014 của TAND tỉnh Đắk Lắk </t>
  </si>
  <si>
    <t>23/DSST
24/9/2014 của TAND huyện Krông Năng</t>
  </si>
  <si>
    <t>30/QĐST-DS
17/06/2015 của TAND huyện Krông Năng</t>
  </si>
  <si>
    <t>72/HSST
03/7/2015
của TAND tỉnh Bà Rịa Vũng Tàu.</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</si>
  <si>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</si>
  <si>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</si>
  <si>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</si>
  <si>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</si>
  <si>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</si>
  <si>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</si>
  <si>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</si>
  <si>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</si>
  <si>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</si>
  <si>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</si>
  <si>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</si>
  <si>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</si>
  <si>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</si>
  <si>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</si>
  <si>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</si>
  <si>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</si>
  <si>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</si>
  <si>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</si>
  <si>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</si>
  <si>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</si>
  <si>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</si>
  <si>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</si>
  <si>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</si>
  <si>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</si>
  <si>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</si>
  <si>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</si>
  <si>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</si>
  <si>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</si>
  <si>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</si>
  <si>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</si>
  <si>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</si>
  <si>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</si>
  <si>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</si>
  <si>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</si>
  <si>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</si>
  <si>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</si>
  <si>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</si>
  <si>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</si>
  <si>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</si>
  <si>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</si>
  <si>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</si>
  <si>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</si>
  <si>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</si>
  <si>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</si>
  <si>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</si>
  <si>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</si>
  <si>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</si>
  <si>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Nguyễn Thị Hằng</t>
  </si>
  <si>
    <t xml:space="preserve">Trung tâm SX lúa Lai
</t>
  </si>
  <si>
    <t>Ea Đar, Ea Kar</t>
  </si>
  <si>
    <t>Nguyễn Văn Bảy</t>
  </si>
  <si>
    <t>Ngô Văn Duy</t>
  </si>
  <si>
    <t>Nguyễn Thị Nga</t>
  </si>
  <si>
    <t>Thôn 8, xã Ea Đar</t>
  </si>
  <si>
    <t>Trần Thế Hồng</t>
  </si>
  <si>
    <t>Lê Văn Vân</t>
  </si>
  <si>
    <t>Khối 2B, TT Ea Kar</t>
  </si>
  <si>
    <t>Công ty XNK 722</t>
  </si>
  <si>
    <t>Thôn 1, xã Ea Đar, huyện Ea kar</t>
  </si>
  <si>
    <t>Nguyễn Sinh Thảo</t>
  </si>
  <si>
    <t>Khối 4, TT Ea kar</t>
  </si>
  <si>
    <t>Thôn 12, EaPal</t>
  </si>
  <si>
    <t>Trương Vĩnh Phúc+Điệp</t>
  </si>
  <si>
    <t xml:space="preserve">Khối 8, TT EaK nốp
</t>
  </si>
  <si>
    <t xml:space="preserve">Thôn 18, Cư Bông
</t>
  </si>
  <si>
    <t xml:space="preserve">Khối 2, TT EaK nốp
</t>
  </si>
  <si>
    <t xml:space="preserve">Trung Tâm, Ea Týh
</t>
  </si>
  <si>
    <t xml:space="preserve">Quyết Tâm, Ea Týh
</t>
  </si>
  <si>
    <t xml:space="preserve">Khối 5, TT EaKar
</t>
  </si>
  <si>
    <t>Mai Văn Quân</t>
  </si>
  <si>
    <t>Ea sinh 1, Cư Ni</t>
  </si>
  <si>
    <t xml:space="preserve">Đỗ Thị Thoa
</t>
  </si>
  <si>
    <t>Phùng Thị Liên</t>
  </si>
  <si>
    <t xml:space="preserve">Thôn 10, CưPrông
</t>
  </si>
  <si>
    <t xml:space="preserve">Nguyễn Đức Hiếu </t>
  </si>
  <si>
    <t xml:space="preserve">Ea Cung, Cư Huê
</t>
  </si>
  <si>
    <t>Nguyễn Đức Quân</t>
  </si>
  <si>
    <t xml:space="preserve">Đoàn Kết, EaK mút
</t>
  </si>
  <si>
    <t>Nguyễn Thị Được</t>
  </si>
  <si>
    <t xml:space="preserve">Đoàn Kết 2, Ea Týh
</t>
  </si>
  <si>
    <t>Phan Văn Dũng</t>
  </si>
  <si>
    <t xml:space="preserve">Khối 3, TT EaK nốp
</t>
  </si>
  <si>
    <t>Nguyễn Ngọc Ẩn</t>
  </si>
  <si>
    <t xml:space="preserve">Đoàn kết 1, Ea Týh
</t>
  </si>
  <si>
    <t>Hoàng Văn Trường</t>
  </si>
  <si>
    <t xml:space="preserve">THôn 6A, Cư Prông
</t>
  </si>
  <si>
    <t>Nguyễn Quang Hải</t>
  </si>
  <si>
    <t>Thôn 6C, Ea Pal</t>
  </si>
  <si>
    <t>Vương Văn Tâm</t>
  </si>
  <si>
    <t xml:space="preserve">Khối 5, TT EaK nốp
</t>
  </si>
  <si>
    <t>Công ty TNHH Đức An</t>
  </si>
  <si>
    <t xml:space="preserve">Quyết Thắng, Ea Týh
</t>
  </si>
  <si>
    <t>Đinh Xuân Thọ</t>
  </si>
  <si>
    <t xml:space="preserve">Khối 2B, TT EaKar
</t>
  </si>
  <si>
    <t>Đỗ Ngọc Công</t>
  </si>
  <si>
    <t xml:space="preserve">Buôn Ea Duôi, TT EaKar
</t>
  </si>
  <si>
    <t>Trần Văn Thành+ Bình</t>
  </si>
  <si>
    <t xml:space="preserve">Buôn Gà, EaK mút
</t>
  </si>
  <si>
    <t>Trần Quốc Khánh
 +Tám</t>
  </si>
  <si>
    <t>Thôn 5, Ea Pal</t>
  </si>
  <si>
    <t>Lưu Đình Hoàng</t>
  </si>
  <si>
    <t xml:space="preserve">Khối 2A, TT EaKar
</t>
  </si>
  <si>
    <t>Nguyễn Hữu Quý</t>
  </si>
  <si>
    <t>Ea Cung, Cư Huê</t>
  </si>
  <si>
    <t>Đinh Thị Suốt</t>
  </si>
  <si>
    <t xml:space="preserve">Phạm Xuân Đính, </t>
  </si>
  <si>
    <t>Thôn 5, Ea Ô</t>
  </si>
  <si>
    <t>Vũ Văn Cao,</t>
  </si>
  <si>
    <t>Thôn 22, Cư Ni</t>
  </si>
  <si>
    <t>Trần Ngọc Thái + ĐB</t>
  </si>
  <si>
    <t xml:space="preserve">NT 721, EaKmút
</t>
  </si>
  <si>
    <t>Nguyễn Trung Chính</t>
  </si>
  <si>
    <t xml:space="preserve">Đặng Thị Na
</t>
  </si>
  <si>
    <t>Thôn 12, Cưni</t>
  </si>
  <si>
    <t>Vũ Thị Lương,</t>
  </si>
  <si>
    <t xml:space="preserve">Trần Bá Cát,
</t>
  </si>
  <si>
    <t>Trần Bá Tính</t>
  </si>
  <si>
    <t>NT 721, Cưni</t>
  </si>
  <si>
    <t>Hà Sỹ Đồng</t>
  </si>
  <si>
    <t>Thôn 8, Cư Ni</t>
  </si>
  <si>
    <t>Nguyễn Bá Bài + Viết</t>
  </si>
  <si>
    <t>Lê Hoài Nam</t>
  </si>
  <si>
    <t>Thôn 6, Cư Ni</t>
  </si>
  <si>
    <t>Nguyễn Thị Mẫn</t>
  </si>
  <si>
    <t>Thôn 7, Ea Sô</t>
  </si>
  <si>
    <t>Công ty CPXNK NS 722</t>
  </si>
  <si>
    <t>Ea Đar, EaKar</t>
  </si>
  <si>
    <t>Vũ Ngọc Đạo + Nga</t>
  </si>
  <si>
    <t>Thôn 2, Cư Ni</t>
  </si>
  <si>
    <t>Phan Xuân Hồng + Quyên</t>
  </si>
  <si>
    <t>Thôn 19, Cư Bông</t>
  </si>
  <si>
    <t>Bùi Tấn Cảnh + Thúy</t>
  </si>
  <si>
    <t>Trương Thị Bưởi</t>
  </si>
  <si>
    <t>Trương Minh Ngọc</t>
  </si>
  <si>
    <t>Điện Biên 2, EaK mút</t>
  </si>
  <si>
    <t>Phạm Thị Quyên</t>
  </si>
  <si>
    <t>Thôn 4, Cư Ni</t>
  </si>
  <si>
    <t>Tăng Minh Ngọc + Lên</t>
  </si>
  <si>
    <t>Thôn 8, Ea Đar</t>
  </si>
  <si>
    <t>Lưu Đình Hùng</t>
  </si>
  <si>
    <t xml:space="preserve">Suối Cát, Xuân Phú
</t>
  </si>
  <si>
    <t>Nguyễn Bá Duy</t>
  </si>
  <si>
    <t>Thôn 12, xã Ea Đar</t>
  </si>
  <si>
    <t>Y Per By ă</t>
  </si>
  <si>
    <t>Buôn Trưng, xã Cư Bông</t>
  </si>
  <si>
    <t>Lê Thành Tân</t>
  </si>
  <si>
    <t>Buôn Ea Pal, Cư Ni</t>
  </si>
  <si>
    <t>Người phải thi hành án đang chấp hành hình phạt tù</t>
  </si>
  <si>
    <t>140/QĐ-THA ngày 03/9/2015</t>
  </si>
  <si>
    <t>02/QĐST-KDTM ngày 7/5/2015 TAND Ea Kar</t>
  </si>
  <si>
    <t>148/QĐ-THA ngày 25/9/2015</t>
  </si>
  <si>
    <t>13/QĐST-DS ngày 20/01/2011</t>
  </si>
  <si>
    <t>149/QĐ-THA ngày 25/9/2015</t>
  </si>
  <si>
    <t>03/DSST 28/11/2014 TAND Ea Kar</t>
  </si>
  <si>
    <t>150/QĐ-THA ngày 25/9/2015</t>
  </si>
  <si>
    <t>134/DSPT ngày 25/8/2011 TAND Đăk Lăk</t>
  </si>
  <si>
    <t>151/QĐ-ThA ngày 25/9/2015</t>
  </si>
  <si>
    <t>80/KDTM-ST ngày 27/5/2009 TAND Ea Kar</t>
  </si>
  <si>
    <t>152/QĐ-ThA ngày 25/9/2015</t>
  </si>
  <si>
    <t>06/DSST ngày 27/3/2013 TAND Ea Kar</t>
  </si>
  <si>
    <t>154/QĐ-ThA ngày 25/9/2015</t>
  </si>
  <si>
    <t>133/DSPT ngày 06/9/2010 TAND Đăk Lăk</t>
  </si>
  <si>
    <t>155/QĐ-THA ngày 25/9/2015</t>
  </si>
  <si>
    <t>13/DSPT ngày 25/02/2011 của TAND Đăk Lăk</t>
  </si>
  <si>
    <t>153/QĐ-THA ngày 25/9/2015</t>
  </si>
  <si>
    <t>12/DSPT ngày 25/02/2011 TAND Đăk Lăk</t>
  </si>
  <si>
    <t>11/DSST
Ngày 30/3/2012
TA EaKar</t>
  </si>
  <si>
    <t>48/QĐ-THA
03/7/2015</t>
  </si>
  <si>
    <t>13/DSST
Ngày 30/3/2012
TA EaKar</t>
  </si>
  <si>
    <t>59/QĐ-THA
03/7/2015</t>
  </si>
  <si>
    <t>69/KDTM
Ngày 19/9/2013
TA EaKar</t>
  </si>
  <si>
    <t>62/QĐ-THA
03/7/2015</t>
  </si>
  <si>
    <t>77/KDTM
Ngày 22/10/2012
TA EaKar</t>
  </si>
  <si>
    <t>63/QĐ-THA
03/7/2015</t>
  </si>
  <si>
    <t>75/KDTM
Ngày 16/10/2012
TA EaKar</t>
  </si>
  <si>
    <t>60/QĐ-THA
03/7/2015</t>
  </si>
  <si>
    <t>78/KDTM
Ngày 22/10/2012
TA EaKar</t>
  </si>
  <si>
    <t>58/QĐ-THA
03/7/2015</t>
  </si>
  <si>
    <t>74/KDTM
Ngày 4/10/2012
TA EaKar</t>
  </si>
  <si>
    <t>61/QĐ-THA
03/7/2015</t>
  </si>
  <si>
    <t>73/KDTM
Ngày 3/10/2012
TA EaKar</t>
  </si>
  <si>
    <t>55/QĐ-THA
03/7/2015</t>
  </si>
  <si>
    <t>04/DSST
Ngày 21/2/2013
TA EaKar</t>
  </si>
  <si>
    <t>41/QĐ-THA
03/7/2015</t>
  </si>
  <si>
    <t>10/DSST
Ngày 27/2/2013
TA EaKar</t>
  </si>
  <si>
    <t>105/QĐ-THA
28/8/2015</t>
  </si>
  <si>
    <t>31/HSST
23/5/2013
TA EaKar</t>
  </si>
  <si>
    <t>106/QĐ-THA
31/8/2015</t>
  </si>
  <si>
    <t xml:space="preserve">     42/DSST
12/12/2011
TA EaKar</t>
  </si>
  <si>
    <t>33/DSPT
02/8/2011
TA Đắk Lắk</t>
  </si>
  <si>
    <t>43/QĐ-THA
03/7/2015</t>
  </si>
  <si>
    <t>557/HSPT
24/9/2009
TATC Hà Nội</t>
  </si>
  <si>
    <t>57/QĐ-THA
03/7/2015</t>
  </si>
  <si>
    <t>24/DSST
10/7/2012
TA EaKar</t>
  </si>
  <si>
    <t>56/QĐ-THA
03/7/2015</t>
  </si>
  <si>
    <t>33/HSST
31/7/2012
TA Cao Bằng</t>
  </si>
  <si>
    <t>44/QĐ-THA
03/7/2015</t>
  </si>
  <si>
    <t>310/HSPT
17/6/2010
TA TP HCM</t>
  </si>
  <si>
    <t>42/QĐ-THA
03/7/2015</t>
  </si>
  <si>
    <t>106/QĐCNTT
23/12/2010
TA EaKar</t>
  </si>
  <si>
    <t>45/QĐ-THA
03/7/2015</t>
  </si>
  <si>
    <t>117/DSPT
29/7/2011 
TA tỉnh Đắk Lắk</t>
  </si>
  <si>
    <t>46/QĐ-THA
03/7/2015</t>
  </si>
  <si>
    <t>265/HSPT
14/9/2011
TA Đắk Lắk</t>
  </si>
  <si>
    <t>40/QĐ-THA
03/7/2015</t>
  </si>
  <si>
    <t>86/QĐST-DS
16/11/2012
TA EaKar</t>
  </si>
  <si>
    <t>28/HSST
08/5/2013
TA EaKar</t>
  </si>
  <si>
    <t>49/QĐ-THA
03/7/2015</t>
  </si>
  <si>
    <t>101/HSPT
28/3/2013
TA Đắk Lắk</t>
  </si>
  <si>
    <t>52/QĐ-THA
03/7/2015</t>
  </si>
  <si>
    <t>19/QĐST-DS
16/4/2013
TA EaKar</t>
  </si>
  <si>
    <t>51/QĐ-THA
03/7/2015</t>
  </si>
  <si>
    <t>02/KDTM
18/01/2013
TA EaKar</t>
  </si>
  <si>
    <t>50/QĐ-THA
03/7/2015</t>
  </si>
  <si>
    <t>426/HSPT
19/11/2013 
TA Đắk Lắk</t>
  </si>
  <si>
    <t>53/QĐ-THA
03/7/2015</t>
  </si>
  <si>
    <t>102/HSST
10/12/2013
TA EaKar</t>
  </si>
  <si>
    <t>47/QĐ-THA
03/7/2015</t>
  </si>
  <si>
    <t>11/KDTM
24/4/2014
TA Ea Kar</t>
  </si>
  <si>
    <t>54/QĐ-THA
03/7/2015</t>
  </si>
  <si>
    <t>10/QĐCNTT
11/01/2013
TA EaKar</t>
  </si>
  <si>
    <t>142/QĐ-THA
11/9/2015</t>
  </si>
  <si>
    <t>14/HSST
07/5/2015
TA Buôn Đôn</t>
  </si>
  <si>
    <t>143/QĐ-THA
14/9/2015</t>
  </si>
  <si>
    <t>45/HSPT
26/2/2014
TA Đắk Lắk</t>
  </si>
  <si>
    <t>157/QĐ-THA
28/9/2015</t>
  </si>
  <si>
    <t>20/DSST
17/01/2000
TA EaKar</t>
  </si>
  <si>
    <t>156/QĐ-THA
28/9/2015</t>
  </si>
  <si>
    <t>78/QĐ-THA
20/7/2015</t>
  </si>
  <si>
    <t>83/HSPT
27/01/1999
TA Đắk Lắk</t>
  </si>
  <si>
    <t>75/QĐ-THA
20/7/2015</t>
  </si>
  <si>
    <t>10/HSPT
09/03/1993
TA Quân khu 5</t>
  </si>
  <si>
    <t>95/QĐ-THA
20/7/2015</t>
  </si>
  <si>
    <t>457/HSPT
23/8/2001
TA Đà Nẵng</t>
  </si>
  <si>
    <t>98/QĐ-THA
20/7/2015</t>
  </si>
  <si>
    <t>97/QĐ-THA
20/7/2015</t>
  </si>
  <si>
    <t>99/QĐ-THA
20/7/2015</t>
  </si>
  <si>
    <t>96/QĐ-THA
20/7/2015</t>
  </si>
  <si>
    <t>76/QĐ-THA
20/7/2015</t>
  </si>
  <si>
    <t>77/QĐ-THA
20/7/2015</t>
  </si>
  <si>
    <t>367/HSPT
30/5/2008 
TA Hà Nội</t>
  </si>
  <si>
    <t>91/QĐ-THA
20/7/2015</t>
  </si>
  <si>
    <t>771/HSPT
28/8/2011
TA Hà Nội</t>
  </si>
  <si>
    <t>03/HSPT
12/11/2009
TA Đắk Nông</t>
  </si>
  <si>
    <t>68/QĐ-THA
20/7/2015</t>
  </si>
  <si>
    <t>05/DSST
15/5/2007
TA EaKar</t>
  </si>
  <si>
    <t>89/QĐ-THA
20/7/2015</t>
  </si>
  <si>
    <t>15/KDTM
22/5/2008
TA Đắk Lắk</t>
  </si>
  <si>
    <t>88/QĐ-THA
20/7/2015</t>
  </si>
  <si>
    <t>89/KDTM
02/5/2008
TA Đắk Lắk</t>
  </si>
  <si>
    <t>80/QĐ-THA
20/7/2015</t>
  </si>
  <si>
    <t>01/DSST
15/01/2010
TA EaKar</t>
  </si>
  <si>
    <t>93/QĐ-THA
20/7/2015</t>
  </si>
  <si>
    <t>03/DSST
18/01/2011
TA EaKar</t>
  </si>
  <si>
    <t>87/QĐ-THA
20/7/2015</t>
  </si>
  <si>
    <t>11/DSST
25/12/2008
TA EaKar</t>
  </si>
  <si>
    <t>81/QĐ-THA
20/7/2015</t>
  </si>
  <si>
    <t>05/QĐCNSTT
15/9/2009
TA EaKar</t>
  </si>
  <si>
    <t>150/QĐCNSTT
19/11/2009
TA EaKar</t>
  </si>
  <si>
    <t>79/QĐ-THA
20/7/2015</t>
  </si>
  <si>
    <t>167/QĐCNSTT
16/12/2009
TA EaKar</t>
  </si>
  <si>
    <t>84/QĐ-THA
20/7/2015</t>
  </si>
  <si>
    <t>22/DSST
10/5/2011
TA Đắk Lắk</t>
  </si>
  <si>
    <t>94/QĐ-THA
20/7/2015</t>
  </si>
  <si>
    <t>45/QĐST-DS
13/5/2011
TA EaKar</t>
  </si>
  <si>
    <t>82/QĐ-THA
20/7/2015</t>
  </si>
  <si>
    <t>43/QĐST-DS
05/5/2011
TA EaKar</t>
  </si>
  <si>
    <t>83/QĐ-THA
20/7/2015</t>
  </si>
  <si>
    <t>149/QĐCNSTT
11/11/2011
TA EaKar</t>
  </si>
  <si>
    <t>92/QĐ-THA
20/7/2015</t>
  </si>
  <si>
    <t>11/QĐST-DS
05/6/2015
TA EaKar</t>
  </si>
  <si>
    <t>104/QĐ-THA ngày 28/8/2015</t>
  </si>
  <si>
    <t>05/QĐST-DS ngày 24/3/2015 của TAND Ea kar</t>
  </si>
  <si>
    <t>144/QĐ-THA ngày 28/8/2015</t>
  </si>
  <si>
    <t>105/HSST ngày 14/12/2013 TAND Ea kar</t>
  </si>
  <si>
    <t>144/QĐ-THA ngày 23/9/2015</t>
  </si>
  <si>
    <t>24/DSST ngày 30/9/2013 TAND Ea Kar</t>
  </si>
  <si>
    <t>145/QĐ-THA ngày 24/9/2015</t>
  </si>
  <si>
    <t>42/QĐST-DS ngày 16/10/2013 TAND Ea Kar</t>
  </si>
  <si>
    <t>147/QĐ-THA ngày 24/9/2015</t>
  </si>
  <si>
    <t>21/DSST ngày 26/9/2013 TAND Ea Kar</t>
  </si>
  <si>
    <t>Nguyễn Sỹ Toàn</t>
  </si>
  <si>
    <t>Tổ dân phố 1,  thị trấn Buôn Trấp, huyện Krông Ana</t>
  </si>
  <si>
    <t>Nguyễn Đăc Phước</t>
  </si>
  <si>
    <t>Thôn Hòa Tây, xã Ea Bông, huyện Krông Ana</t>
  </si>
  <si>
    <t>Lê Thị Tứ</t>
  </si>
  <si>
    <t>Buôn MBlớt, xã Ea Bông, huyện Krông Ana</t>
  </si>
  <si>
    <t>Phan Văn Thắng,
Trần Thị Diện</t>
  </si>
  <si>
    <t>Trần Văn Hùng,
Đinh Thị Đào</t>
  </si>
  <si>
    <t>Hồ Thị Huệ</t>
  </si>
  <si>
    <t>Hồ Tranh,
Nguyễn Thị Thu</t>
  </si>
  <si>
    <t>thôn Tân Lập, xã Ea Na, huyện Krông Ana</t>
  </si>
  <si>
    <t>Nguyễn Xuân Thanh,
Trần Thị Hoa</t>
  </si>
  <si>
    <t>Đội 3, thôn Hải Châu), xã Bình Hòa, huyện Krông Ana</t>
  </si>
  <si>
    <t>Y Em Byă,
Lý Thị Lan</t>
  </si>
  <si>
    <t>Buôn Ê Căm, thị trấn Buôn Trấp, huyện Krông Ana</t>
  </si>
  <si>
    <t>Trịnh Vũ Bình,
Bùi Thị Huế</t>
  </si>
  <si>
    <t>Ngô Thị Hương</t>
  </si>
  <si>
    <t>Xóm 2, thôn Ea Tung, xã Ea Na, huyện Krông Ana</t>
  </si>
  <si>
    <t>Số 12, phạm Ngũ Lão, Buôn Trấp, Krông Ana</t>
  </si>
  <si>
    <t>Nguyễn Văn Chu,
Trần Thị Thanh Phương</t>
  </si>
  <si>
    <t>Số 127 Hùng Vương, thị trấn  Buôn Trấp, Krông Ana</t>
  </si>
  <si>
    <t>Nguyễn Đăng Hải</t>
  </si>
  <si>
    <t>Thôn 1, xã Băng Adrênh, huyện Krông Ana</t>
  </si>
  <si>
    <t>Mô Văn Thân;
Đỗ Thị Mai Xa</t>
  </si>
  <si>
    <t>301 Hùng Vương, thị trấn Buôn Trấp, huyện Krông Ana</t>
  </si>
  <si>
    <t>Hòa Quang Thế,
Nguyễn Thị Dỡ</t>
  </si>
  <si>
    <t>Trịnh Quốc Linh</t>
  </si>
  <si>
    <t>số 145, tổ 3, khối 8, Thị trấn Buôn Trấp, huyện Krông Ana</t>
  </si>
  <si>
    <t>Vy Thị Thanh Thu</t>
  </si>
  <si>
    <t>Buôn Kô, xã Ea Bông, huyện Krông Ana</t>
  </si>
  <si>
    <t>Nguyễn Chất Trưởng</t>
  </si>
  <si>
    <t>Không có tài sản; đang chấp hành hình phạt tù</t>
  </si>
  <si>
    <t>Không có tài sản, không xác định được địa chỉ, nơi cư trú mới</t>
  </si>
  <si>
    <t xml:space="preserve">Không có tài sản,
thu nhập </t>
  </si>
  <si>
    <t>Không có tài sản; hiện đang chấp hành hình phạt tù</t>
  </si>
  <si>
    <t>25/QĐ-CCTHADS
16/7/2015</t>
  </si>
  <si>
    <t>26/QĐ-CCTHADS
16/7/2015</t>
  </si>
  <si>
    <t>29/QĐ-CCTHADS
16/7/2015</t>
  </si>
  <si>
    <t>28/QĐ-CCTHADS
16/7/2015</t>
  </si>
  <si>
    <t>27/QĐ-CCTHADS
16/7/2015</t>
  </si>
  <si>
    <t>50/QĐ-CCTHADS
18/8/2015</t>
  </si>
  <si>
    <t>20/HSST
31/3/2015
TAND huyện Krông Búk, tỉnh Đăk Lăk</t>
  </si>
  <si>
    <t>54/QĐ-CCTHADS
08/9/2015</t>
  </si>
  <si>
    <t>18/HSST
28/5/2014
TAND huyện Tuy Đức, tỉnh Đăk Nông</t>
  </si>
  <si>
    <t>67/QĐ-CCTHADS
21/9/2015</t>
  </si>
  <si>
    <t>49/DSST
18/8/2014
TAND huyện Krông Ana</t>
  </si>
  <si>
    <t>56/QĐ-CCTHADS
15/9/2015</t>
  </si>
  <si>
    <t>30/DSST
27/6/2014
TAND huyện Krông Ana</t>
  </si>
  <si>
    <t>57/QĐ-CCTHADS
16/9/2015</t>
  </si>
  <si>
    <t>262/HSPTT
24/8/2011
TAND Tối cao Đà Nẵng</t>
  </si>
  <si>
    <t>59/QĐ-CCTHADS
16/9/2015</t>
  </si>
  <si>
    <t>09/DSST
04/10/2013
TAND huyện Krông Ana</t>
  </si>
  <si>
    <t>60/QĐ-CCTHADS
16/9/2015</t>
  </si>
  <si>
    <t>17/DSST
29/12/2014
TAND huyện Krông Ana</t>
  </si>
  <si>
    <t>61/QĐ-CCTHADS
16/9/2015</t>
  </si>
  <si>
    <t>29/DSST
08/6/2015
TAND huyện Krông Ana</t>
  </si>
  <si>
    <t>62/QĐ-CCTHADS
16/9/2015</t>
  </si>
  <si>
    <t>11/DSST
20/7/2012
TAND huyện Krông Ana</t>
  </si>
  <si>
    <t>63/QĐ-CCTHADS
16/9/2015</t>
  </si>
  <si>
    <t>44/DSST
02/8/2014
TAND huyện Krông Ana</t>
  </si>
  <si>
    <t>53/QĐ-CCTHADS
28/8/2015</t>
  </si>
  <si>
    <t>01/HSST
29/01/2010
TAND huyện Krông Ana, tỉnh Đăk Lăk</t>
  </si>
  <si>
    <t>48/QĐ-CCTHADS
13/8/2015</t>
  </si>
  <si>
    <t>64/QĐ-CCTHADS
18/9/2015</t>
  </si>
  <si>
    <t>02/DSST
17/6/2015
TAND huyện Krông Ana</t>
  </si>
  <si>
    <t>52/QĐ-CCTHADS
26/8/2015</t>
  </si>
  <si>
    <t>19/HSST
24/5/2013
TAND huyện Krông Ana, tỉnh Đăk Lăk</t>
  </si>
  <si>
    <t>03/QĐ-CCTHADS
09/7/2015</t>
  </si>
  <si>
    <t>51/QĐ-CCTHADS
21/8/2015</t>
  </si>
  <si>
    <t>05/QĐ-CCTHADS
16/7/2015</t>
  </si>
  <si>
    <t>61/DSST
15/12/2014
TAND h. Krông Ana</t>
  </si>
  <si>
    <t>70/QĐ-CCTHADS
25/9/2015</t>
  </si>
  <si>
    <t>57/DSST
04/12/2014
TAND huyện Krông Ana, tỉnh Đăk Lăk</t>
  </si>
  <si>
    <t>71/QĐ-CCTHADS
25/9/2015</t>
  </si>
  <si>
    <t>36/DSST
07/7/2014
TAND huyện Krông Ana, tỉnh Đăk Lăk</t>
  </si>
  <si>
    <t>01/QĐ-CCTHADS
01/10/2015</t>
  </si>
  <si>
    <t>23/HNGĐ-PT
11/9/2012
TAND tỉnh Đăk Lăk</t>
  </si>
  <si>
    <t>02/QĐ-CCTHADS
23/10/2015</t>
  </si>
  <si>
    <t>52/HSPT
22/02/2012
TAND tỉnh Đăk Lăk</t>
  </si>
  <si>
    <t>CHV Giang</t>
  </si>
  <si>
    <t>CHV Mười</t>
  </si>
  <si>
    <t>CHV Hoạt</t>
  </si>
  <si>
    <t>CHV Hùng</t>
  </si>
  <si>
    <t>CHV Lập</t>
  </si>
  <si>
    <t>CHV Lê Thủy</t>
  </si>
  <si>
    <t>CHV Vân</t>
  </si>
  <si>
    <t>CHV Tuấn</t>
  </si>
  <si>
    <t>CHV Minh</t>
  </si>
  <si>
    <t>CHV Phương</t>
  </si>
  <si>
    <t>CHV Đính</t>
  </si>
  <si>
    <t>Nguyễn Văn Thế</t>
  </si>
  <si>
    <t>Buôn Ko neh, xã Cuôr Đăng, huyện CưMgar, tỉnh Đắk Lắk</t>
  </si>
  <si>
    <t>Nguyễn Chí Lộc (Tèo)</t>
  </si>
  <si>
    <t>thôn Đoàn Kết, xã Ea Drơng, huyện CưMgar, tỉnh Đắk Lắk</t>
  </si>
  <si>
    <t>Trịnh Hòa Quốc</t>
  </si>
  <si>
    <t>15 Ngô Quyền, thị trấn Quảng Phú, huyện CưMgar, tỉnh Đắk Lắk</t>
  </si>
  <si>
    <t>Nguyễn Văn Thế + Lan</t>
  </si>
  <si>
    <t>Lê Công Liêu + Hạnh</t>
  </si>
  <si>
    <t>thôn 05, xã Ea Kiết, huyện CưMgar, tỉnh Đắk Lắk</t>
  </si>
  <si>
    <t>Dương Văn Nguyên</t>
  </si>
  <si>
    <t>Đoàn Thị Thúy</t>
  </si>
  <si>
    <t>89 Ngô Quyền, thị trấn Quảng Phú, huyện CưMgar, tỉnh Đắk Lắk</t>
  </si>
  <si>
    <t>Nguyễn Lê Sơn</t>
  </si>
  <si>
    <t>Khối 04, thị trấn Quảng Phú, huyện CưMgar, tỉnh Đắk Lắk</t>
  </si>
  <si>
    <t>Hồ Minh Huy</t>
  </si>
  <si>
    <t>Tổ dân phố 5, thị trấn Quảng Phú, huyện CưMgar, tỉnh Đắk Lắk</t>
  </si>
  <si>
    <t>Nguyễn Ngọc Sơn</t>
  </si>
  <si>
    <t>thôn 07, xã Ea Kiết, huyện CưMgar, tỉnh Đắk Lắk</t>
  </si>
  <si>
    <t>Bùi Thị Thạo</t>
  </si>
  <si>
    <t>thôn 01, xã Ea Kiết, huyện CưMgar, tỉnh Đắk Lắk</t>
  </si>
  <si>
    <t>thôn Hiệp Bình, xã Quảng Hiệp, huyện CưMgar, tỉnh Đắk Lắk</t>
  </si>
  <si>
    <t>Nguyễn Ngọc Nam</t>
  </si>
  <si>
    <t>Bùi Văn Huy (Cụ Nhị)</t>
  </si>
  <si>
    <t>thôn 06, xã Ea KPam, huyện CưMgar, tỉnh Đắk Lắk</t>
  </si>
  <si>
    <t>Hoàng Văn Sơn (Bi)</t>
  </si>
  <si>
    <t>thôn 01, xã Ea KPam, huyện CưMgar, tỉnh Đắk Lắk</t>
  </si>
  <si>
    <t>Đặng Văn Khanh + Trang</t>
  </si>
  <si>
    <t>Bùi Xuân Mai</t>
  </si>
  <si>
    <t xml:space="preserve">Lê Thị Phương </t>
  </si>
  <si>
    <t>86 Nguyễn Du, Quảng Phú, CưMgar</t>
  </si>
  <si>
    <t>Ngô Thành Sĩ</t>
  </si>
  <si>
    <t>143 Xô Viết Nghệ Tĩnh, Quảng Phú, CưMgar</t>
  </si>
  <si>
    <t>Đào Văn Quảng</t>
  </si>
  <si>
    <t>99 Lý Thường Kiệt, Tuảng Phú, CưMgar</t>
  </si>
  <si>
    <t>Phạm Ngọc Ảnh + Loan</t>
  </si>
  <si>
    <t>TDP 5, Quảng Phú, CưMgar</t>
  </si>
  <si>
    <t>Lý Tòn Nhất</t>
  </si>
  <si>
    <t>Thôn Hiệp Kết, Quảng Hiệp, CưMgar</t>
  </si>
  <si>
    <t>Phạm Quang Trung</t>
  </si>
  <si>
    <t>Ea Pôk, CưMgar</t>
  </si>
  <si>
    <t>Trương Thị Thái</t>
  </si>
  <si>
    <t>khu chợ Ea Tul, xã Ea Tul, CưMgar</t>
  </si>
  <si>
    <t>Hộ ông Bùi Quang Vinh</t>
  </si>
  <si>
    <t>28 Lý Nam Đế, Quảng Phú, CưMgar</t>
  </si>
  <si>
    <t>14 01/9/2015</t>
  </si>
  <si>
    <t>106/QĐST-DS 23/6/2010</t>
  </si>
  <si>
    <t>15 01/9/2015</t>
  </si>
  <si>
    <t>16 01/9/2015</t>
  </si>
  <si>
    <t>23/DSST 26/3/2010</t>
  </si>
  <si>
    <t>17 01/9/2015</t>
  </si>
  <si>
    <t>121/HSPT 16/4/2012</t>
  </si>
  <si>
    <t>18 01/9/2015</t>
  </si>
  <si>
    <t>73/HSST 13/8/2012</t>
  </si>
  <si>
    <t>19 01/9/2015</t>
  </si>
  <si>
    <t>321/DSST 02/12/2010</t>
  </si>
  <si>
    <t>20 01/9/2015</t>
  </si>
  <si>
    <t>16/DSST 02/06/2014</t>
  </si>
  <si>
    <t>22 18/9/2015</t>
  </si>
  <si>
    <t>137/DSST 5/10/2010</t>
  </si>
  <si>
    <t>23 18/9/2015</t>
  </si>
  <si>
    <t>86/QĐST -KDTM 03/8/2010</t>
  </si>
  <si>
    <t>24 18/9/2015</t>
  </si>
  <si>
    <t>09/HSST 18/10/2011</t>
  </si>
  <si>
    <t>25 25/9/2015</t>
  </si>
  <si>
    <t>216/HSPT 09/7/2013</t>
  </si>
  <si>
    <t>26 25/9/2015</t>
  </si>
  <si>
    <t>326/HSST 04/9/2013</t>
  </si>
  <si>
    <t>27 25/9/2015</t>
  </si>
  <si>
    <t>41/QĐST-DS 26/5/2014</t>
  </si>
  <si>
    <t>28 25/9/2015</t>
  </si>
  <si>
    <t>305/HSPT 25/9/2009</t>
  </si>
  <si>
    <t>29 25/9/2015</t>
  </si>
  <si>
    <t>153/HSPT 13/5/2014</t>
  </si>
  <si>
    <t>30 25/9/2015</t>
  </si>
  <si>
    <t>43/HSST 01/7/2014</t>
  </si>
  <si>
    <t>31 25/9/2015</t>
  </si>
  <si>
    <t>70/HSST 23/9/2011</t>
  </si>
  <si>
    <t>32 25/9/2015</t>
  </si>
  <si>
    <t>26/DSST 20/10/2010</t>
  </si>
  <si>
    <t>48     12/4/2010</t>
  </si>
  <si>
    <t>73     8/9/2014</t>
  </si>
  <si>
    <t>20     6/6/2012</t>
  </si>
  <si>
    <t>33    7/12/2010</t>
  </si>
  <si>
    <t>35    12/7/2011</t>
  </si>
  <si>
    <t>88    22/9/2011</t>
  </si>
  <si>
    <t>61     25/4/2011</t>
  </si>
  <si>
    <t>19      9/7/2014</t>
  </si>
  <si>
    <t>52    19/4/2010</t>
  </si>
  <si>
    <t>7      4/12/2013</t>
  </si>
  <si>
    <t>26      1/4/2013</t>
  </si>
  <si>
    <t>19      3/6/2013</t>
  </si>
  <si>
    <t>19    14/3/2013</t>
  </si>
  <si>
    <t>41    24/9/2013</t>
  </si>
  <si>
    <t>54   18/9/2009</t>
  </si>
  <si>
    <t>127     6/9/2011</t>
  </si>
  <si>
    <t>45    8/12/2011</t>
  </si>
  <si>
    <t>85   18/3/2015</t>
  </si>
  <si>
    <t>20   23/6/2011</t>
  </si>
  <si>
    <t>46    26/3/2010</t>
  </si>
  <si>
    <t>63     28/4/2011</t>
  </si>
  <si>
    <t>62     27/4/2011</t>
  </si>
  <si>
    <t>74     16/5/2011</t>
  </si>
  <si>
    <t>48    19/8/2013</t>
  </si>
  <si>
    <t>51   2/11/2015</t>
  </si>
  <si>
    <t>62/DSPT  18/4/2013</t>
  </si>
  <si>
    <t>52   2/11/2015</t>
  </si>
  <si>
    <t>131/HSST  22/5/2015</t>
  </si>
  <si>
    <t>53   2/11/2015</t>
  </si>
  <si>
    <t>27/HSST  30/3/2015</t>
  </si>
  <si>
    <t>54   2/11/2015</t>
  </si>
  <si>
    <t>11/QĐST  17/3/2014</t>
  </si>
  <si>
    <t>55   9/11/2015</t>
  </si>
  <si>
    <t>31/HSST  21/5/2015</t>
  </si>
  <si>
    <t>56   9/11/2015</t>
  </si>
  <si>
    <t>226/HSST  19/5/20096</t>
  </si>
  <si>
    <t>57   12/11/2015</t>
  </si>
  <si>
    <t>76/QĐST  28/12/2012</t>
  </si>
  <si>
    <t>58   16/11/2015</t>
  </si>
  <si>
    <t>01/QĐPT  15/1/2014</t>
  </si>
  <si>
    <t>Võ Thị Kim Thoa + Niết</t>
  </si>
  <si>
    <t>Xã Hòa Thắng, TP. Buôn Ma Thuột</t>
  </si>
  <si>
    <t>Trần Thị Thùy Anh + ĐB</t>
  </si>
  <si>
    <t>Phường Tự An, TP. Buôn Ma Thuột</t>
  </si>
  <si>
    <t>Trần Văn Cơ + Hồng</t>
  </si>
  <si>
    <t>Mai Trung Chính</t>
  </si>
  <si>
    <t>thôn 11, xã Hòa Thắng, TP. Buôn Ma Thuột</t>
  </si>
  <si>
    <t>Võ Thị Minh + Sơn</t>
  </si>
  <si>
    <t>Số 4 tổ 1, khối 5 phường Tân Thành, TP. Buôn Ma Thuột</t>
  </si>
  <si>
    <t>Công ty TNHH Đức Minh</t>
  </si>
  <si>
    <t>36/1 Đặng Thái Thân, P. Tân Thành, TP. Buôn Ma Thuột</t>
  </si>
  <si>
    <t>Lưu Văn Cường</t>
  </si>
  <si>
    <t>Thôn 5, xã Hòa Thắng, TP. Buôn Ma Thuột</t>
  </si>
  <si>
    <t>Võ Thị Kim Ngọc</t>
  </si>
  <si>
    <t>Thôn 10, xã Hòa Thắng, TP. Buôn Ma Thuột</t>
  </si>
  <si>
    <t>Nguyễn Khắc Ngôn</t>
  </si>
  <si>
    <t>53/14 Lê Duẩn, phường Tân Thành, TP. Buôn Ma Thuột</t>
  </si>
  <si>
    <t>Trần Văn Tuấn + Thành</t>
  </si>
  <si>
    <t>61/23 Nguyễn Thái Bình, xã Hòa Thắng, Tp. Buôn Ma Thuột</t>
  </si>
  <si>
    <t>Công ty cổ phần đầu tư và xuất nhập khẩu cà phê Tây Nguyên</t>
  </si>
  <si>
    <t>Km7, thôn 10, xã Hòa Thắng, TP. Buôn Ma Thuột</t>
  </si>
  <si>
    <t>Đào Thị Tâm + Thấu</t>
  </si>
  <si>
    <t>59/9 Ng: Viết Xuân, TP. Buôn Ma Thuột</t>
  </si>
  <si>
    <t>Phan Nuôi + Nguyệt</t>
  </si>
  <si>
    <t>Khối 8, tổ 5, P. Tân Thành, TP. Buôn Ma Thuột</t>
  </si>
  <si>
    <t>Đặng Ngọc Hà</t>
  </si>
  <si>
    <t>291 Y Ngông phường Tân Thành, thành phố Buôn Ma Thuột</t>
  </si>
  <si>
    <t xml:space="preserve">Nguyễn Văn Hạnh </t>
  </si>
  <si>
    <t>Thôn 2, xã Hòa Xuân, TP Buôn Ma Thuột, tỉnh Đắk Lắk</t>
  </si>
  <si>
    <t xml:space="preserve">Bạch Long Vinh </t>
  </si>
  <si>
    <t>Thôn 4, xã Hòa Xuân, TP Buôn Ma Thuột, tỉnh Đắk Lắk</t>
  </si>
  <si>
    <t>Huỳnh Thị Minh Tân</t>
  </si>
  <si>
    <t>Số 66 Nguyễn Văn Cừ, phường Tân lập, TP Buôn Ma Thuột</t>
  </si>
  <si>
    <t>Lý Thị Thảo và Đào Đình Phúc</t>
  </si>
  <si>
    <t>Số 361/11/14 Nguyễn Văn Cừ, phường Tân Lập, TP Buôn Ma Thuột, tỉnh Đăk Lăk</t>
  </si>
  <si>
    <t xml:space="preserve">Trần Thị Lợi </t>
  </si>
  <si>
    <t>Số 425 Nguyễn Văn Cừ, phường Tân Lập, TP Buôn Ma Thuột, tỉnh Đăk Lăk</t>
  </si>
  <si>
    <t>Số 439 Nguyễn Văn Cừ, phường Tân Lập, TP Buôn Ma Thuột, tỉnh Đăk Lăk</t>
  </si>
  <si>
    <t>Trần Thị Lợi</t>
  </si>
  <si>
    <t xml:space="preserve">Nguyễn Thị Liên + ĐB </t>
  </si>
  <si>
    <t>Số 05 Cao Đạt, tổ 8, Khối 3, phường Tân Lập, TP Buôn Ma Thuột, tỉnh Đăk Lăk</t>
  </si>
  <si>
    <t xml:space="preserve">Bùi Xuân Vui </t>
  </si>
  <si>
    <t>Số 06 Nguyễn Chí Thanh, TDP 4, phường Tân Lập, TP Buôn Ma Thuột, tỉnh Đăk Lăk</t>
  </si>
  <si>
    <t>Phạm Thanh Hải</t>
  </si>
  <si>
    <t>Số 13/2/2 Nguyễn Văn Cừ, phường Tân Lập, TP Buôn Ma Thuột, tỉnh Đăk Lăk</t>
  </si>
  <si>
    <t>Trần Thị Mỹ và Dương Văn Minh</t>
  </si>
  <si>
    <t>Số 478/1 Nguyễn Văn Cừ, phường Tân Lập, TP Buôn Ma Thuột, tỉnh Đăk Lăk</t>
  </si>
  <si>
    <t xml:space="preserve">Nguyễn Quốc Phong </t>
  </si>
  <si>
    <t>Số 81/8 Y Ni KSơr, phường Tân Lập, TP Buôn Ma Thuột, tỉnh Đăk Lăk</t>
  </si>
  <si>
    <t>Số 34 Nguyễn Lương Bằng, phường Tân Lập, TP Buôn Ma Thuột, tỉnh Đăk Lăk</t>
  </si>
  <si>
    <t>Trương Dũ Long (Xía)</t>
  </si>
  <si>
    <t>Số 36A  AMa Khê, phường Tân Lập, TP Buôn Ma thuột</t>
  </si>
  <si>
    <t xml:space="preserve">Trần Tiện </t>
  </si>
  <si>
    <t>Khối 7, phường Tân lập, TP Buôn Ma Thuột, tỉnh Đăk Lăk</t>
  </si>
  <si>
    <t>Trần Thị Đan Quyên + Nghiệp</t>
  </si>
  <si>
    <t>Số 240 Nguyễn Tất Thành, phường Tân Lập, TP Buôn Ma Thuột, tỉnh Đăk Lăk</t>
  </si>
  <si>
    <t xml:space="preserve">Lê Ngãi </t>
  </si>
  <si>
    <t>Số 236 Nguyễn Tất Thành, TP Buôn Ma Thuột, tỉnh Đăk Lăk.</t>
  </si>
  <si>
    <t xml:space="preserve">Lê Thị Phương Dung </t>
  </si>
  <si>
    <t>Số 487/21 Nguyễn Văn Cừ, phường Tân Lập, TP Buôn Ma Thuột, tỉnh Đăk Lăk</t>
  </si>
  <si>
    <t xml:space="preserve">Trần Quang Hiếu </t>
  </si>
  <si>
    <t>Hẻm 100/7 A Ma Khê, phường Tân Lập, TP Buôn Ma Thuột, tỉnh Đăk Lăk</t>
  </si>
  <si>
    <t xml:space="preserve">Huỳnh Thị Kim Nhung </t>
  </si>
  <si>
    <t>Số 138 Nguyễn Tất Thành, TP Buôn Ma Thuột, tỉnh Đăk Lăk</t>
  </si>
  <si>
    <t xml:space="preserve">Nguyễn Thị Thanh Vân </t>
  </si>
  <si>
    <t>Số 12 Lê Đức Thọ, phường Tân An, TP Buôn Ma Thuột, tỉnh Đăk Lăk</t>
  </si>
  <si>
    <t xml:space="preserve">Võ Văn Ba </t>
  </si>
  <si>
    <t>Số 93/22 Nguyễn Văn Cừ, phường Tân Lập, TP Buôn Ma Thuột, tỉnh Đăk Lăk</t>
  </si>
  <si>
    <t xml:space="preserve">Nguyễn Thị Phượng </t>
  </si>
  <si>
    <t>Số 252 Nguyễn Văn Cừ, phường Tân Lập, TP Buôn Ma Thuột, tỉnh Đăk Lăk</t>
  </si>
  <si>
    <t xml:space="preserve">Trương Thị Thu Hồng </t>
  </si>
  <si>
    <t>Số 230 Nguyễn Tất Thành, TP Buôn Ma Thuột, tỉnh Đăk Lăk</t>
  </si>
  <si>
    <t xml:space="preserve">Phạm Thị Lam </t>
  </si>
  <si>
    <t>Số 106/9 Nguyễn Lương Bằng, phường Tân Lập, TP Buôn Ma Thuột, tỉnh Đăk Lăk</t>
  </si>
  <si>
    <t>Nguyễn Văn Nghĩa</t>
  </si>
  <si>
    <t>Buôn Ko Sia, phường Tân Lập TP Buôn Ma Thuột, tỉnh Đăk Lăk</t>
  </si>
  <si>
    <t>Trương Công Dũng</t>
  </si>
  <si>
    <t>Số 17/8 A Ma Jhao, phường Tân Lập, TP Buôn Ma Thuột, tỉnh Đăk Lăk</t>
  </si>
  <si>
    <t xml:space="preserve">H' Muông Mlô </t>
  </si>
  <si>
    <t>Số 79/18/23A Đinh Núp, phường Tân lập, TP Buôn Ma Thuột, tỉnh Đăk Lăk</t>
  </si>
  <si>
    <t xml:space="preserve">Lê Hoàng Anh </t>
  </si>
  <si>
    <t>Số 93/13 Nguyễn Văn Cừ, phường Tân Lập, TP Buôn Ma Thuột, tỉnh Đăk Lăk</t>
  </si>
  <si>
    <t xml:space="preserve">Lê Thị Ngọc Thảo </t>
  </si>
  <si>
    <t>Phòng số 5, hẻm 120, Nguyễn Tất Thành, TP Buôn Ma Thuột, tỉnh Đăk Lăk</t>
  </si>
  <si>
    <t xml:space="preserve">Công ty TNHH tin học Thiên Tâm </t>
  </si>
  <si>
    <t>Số 101 Đinh Núp, phường Tân Lập, TP Buôn Ma Thuột, tỉnh Đăk Lăk</t>
  </si>
  <si>
    <t>Nguyễn Văn Nghĩa + ĐB</t>
  </si>
  <si>
    <t>Cty TNHH Phú Bảo</t>
  </si>
  <si>
    <t>Số 84 Võ Thị Sáu, phường Tân Lập, TP Buôn Ma Thuột, tỉnh Đăk Lăk</t>
  </si>
  <si>
    <t>Trịnh Thị Phương Loan và Lê Minh Châu</t>
  </si>
  <si>
    <t>Số 238 Nguyễn Tất Thành, TP Buôn Ma Thuột, tỉnh Đăk Lăk</t>
  </si>
  <si>
    <t>Huỳnh Đức Việt + Lê Thị Bích Thì</t>
  </si>
  <si>
    <t>Số 235/23 Nguyễn Văn Cừ, phường Tân Lập, TP Buôn Ma Thuột, tỉnh Đăk Lăk</t>
  </si>
  <si>
    <t xml:space="preserve">Trần Quốc Hữu </t>
  </si>
  <si>
    <t>Số 60 Y Khu, phường Tân Lập, TP Buôn Ma Thuột, tỉnh Đăk Lăk</t>
  </si>
  <si>
    <t xml:space="preserve">Võ Mai Quý Hùng </t>
  </si>
  <si>
    <t>Số 206 Nguyễn Tất Thành, phường Tân Lập, TP Buôn Ma Thuột, tỉnh Đăk Lăk</t>
  </si>
  <si>
    <t xml:space="preserve">Ksơr Kiệt </t>
  </si>
  <si>
    <t>Khối 2, phường Tân Lập, TP Buôn Ma Thuột, tỉnh Đăk Lăk</t>
  </si>
  <si>
    <t xml:space="preserve">Nguyễn Thành Lâm </t>
  </si>
  <si>
    <t>Số 159/7 A Ma Khê, phường Tân Lập, TP Buôn Ma Thuột, tỉnh Đăk Lăk</t>
  </si>
  <si>
    <t xml:space="preserve"> Đặng Thị Nga + Danh</t>
  </si>
  <si>
    <t>Nhà nước</t>
  </si>
  <si>
    <t xml:space="preserve"> Lê Thị Xuân  </t>
  </si>
  <si>
    <t xml:space="preserve"> Nguyễn Văn Công (Chim Anh) </t>
  </si>
  <si>
    <t xml:space="preserve"> Nguyễn Anh Hùng + ĐB  </t>
  </si>
  <si>
    <t xml:space="preserve"> Hà Mạnh Cường  </t>
  </si>
  <si>
    <t xml:space="preserve"> Trần Anh Quốc + Trinh  </t>
  </si>
  <si>
    <t xml:space="preserve"> Nguyễn Thị Kim Hồng  </t>
  </si>
  <si>
    <t xml:space="preserve"> Lê Minh Đức (Sáu ghẻ) </t>
  </si>
  <si>
    <t xml:space="preserve"> Lê Thanh Bình </t>
  </si>
  <si>
    <t xml:space="preserve"> Trần Đàm Thuần </t>
  </si>
  <si>
    <t xml:space="preserve"> Vũ Thị Năm + Tấn </t>
  </si>
  <si>
    <t xml:space="preserve"> Đặng Thị Nga</t>
  </si>
  <si>
    <t xml:space="preserve"> Vũ Văn Mạnh + Liên </t>
  </si>
  <si>
    <t xml:space="preserve"> Lê Thị Trọng + Nhật - Thành Nhất </t>
  </si>
  <si>
    <t xml:space="preserve"> Nguyễn Đình Thắng</t>
  </si>
  <si>
    <t xml:space="preserve"> Vũ Quốc Anh  </t>
  </si>
  <si>
    <t xml:space="preserve"> Ngô Văn Hiếu  </t>
  </si>
  <si>
    <t xml:space="preserve"> Lê  Ngọc Thu Hoài </t>
  </si>
  <si>
    <t xml:space="preserve"> Huỳnh Thị mai Hương </t>
  </si>
  <si>
    <t xml:space="preserve"> Phan Thanh Sơn   </t>
  </si>
  <si>
    <t>Phan Văn Năm (vụ Hoàng Văn Toàn)</t>
  </si>
  <si>
    <t xml:space="preserve"> Nông Thị Ngọc Phương</t>
  </si>
  <si>
    <t xml:space="preserve"> Phạm Thị Hoàng Anh </t>
  </si>
  <si>
    <t xml:space="preserve">Phạm Hoàng Út </t>
  </si>
  <si>
    <t xml:space="preserve"> Ng.Trọng Tâm + Lê Thị Thùy Dương  </t>
  </si>
  <si>
    <t>82 thôn Tân Tiến, xã Ea Na, huyện Krông Ana, tỉnh Đắk Lắk.</t>
  </si>
  <si>
    <t xml:space="preserve"> Ynuan Hmok </t>
  </si>
  <si>
    <t xml:space="preserve"> Vũ Quang Minh + Vũ Thành Đô</t>
  </si>
  <si>
    <t xml:space="preserve"> Huỳnh Quý Lân </t>
  </si>
  <si>
    <t>151/13 Lê Hồng Phong, Tân Tiến, thành phố Buôn Ma Thuột</t>
  </si>
  <si>
    <t>Trương Công Tín + Oanh</t>
  </si>
  <si>
    <t>Số 697 Phạm Văn Đồng, TDP 1, P. Tân Hòa, Tp.BMT</t>
  </si>
  <si>
    <t xml:space="preserve">Trương Công Tín + Oanh </t>
  </si>
  <si>
    <t xml:space="preserve">Phạm Ngọc Đỉnh </t>
  </si>
  <si>
    <t>03 Trường Chinh, P. Thắng Lợi, Tp.BMT</t>
  </si>
  <si>
    <t>Trần Thị Hạnh</t>
  </si>
  <si>
    <t xml:space="preserve">CtyTNHH MTV Quốc Nguyên </t>
  </si>
  <si>
    <t>Tp. Buôn Ma Thuột</t>
  </si>
  <si>
    <t>Công ty TNHH Hoàng Nguyên</t>
  </si>
  <si>
    <t>Nguyễn Thành Sơn</t>
  </si>
  <si>
    <t>21 Nguyễn Huy Thưởng-Tp.Buôn Ma Thuột</t>
  </si>
  <si>
    <t>Trương Xuân Hà+Hiền</t>
  </si>
  <si>
    <t>113/3 Y Moan, Tân Lợi, TP. BMT</t>
  </si>
  <si>
    <t>Lê Thị Kim Ngân</t>
  </si>
  <si>
    <t>P. Tân Lợi, Tp. BMT</t>
  </si>
  <si>
    <t>Lại Nguyên Tùng và Lê Thị Bích Hoà</t>
  </si>
  <si>
    <t>23 Phan Văn Khoẻ-P.Tân Lợi-Tp.Buôn Ma Thuột</t>
  </si>
  <si>
    <t>Nguyễn Sỹ Tiệp</t>
  </si>
  <si>
    <t>284/3 Phan Chu Trinh-P.Tân lợi</t>
  </si>
  <si>
    <t>Trần Văn Ngọc</t>
  </si>
  <si>
    <t>Nguyễn Đức Trí</t>
  </si>
  <si>
    <t>Hoàng Thị Bích Phương</t>
  </si>
  <si>
    <t>Nguyễn Thị Vững</t>
  </si>
  <si>
    <t>Công ty đã  bỏ đi khỏi địa phương, không có tài sản, thu nhập</t>
  </si>
  <si>
    <t>Đương sự bỏ đi khỏi địa phương, không còn tài sản, thu nhập</t>
  </si>
  <si>
    <t>Đương sự  không còn tài sản, thu nhập</t>
  </si>
  <si>
    <t>Đương sự đang chấp hành hình phạt tù không có tài sản thu nhập</t>
  </si>
  <si>
    <t>Đương sự đã bỏ đi khỏi địa phương không còn tài sản, thu nhập</t>
  </si>
  <si>
    <t>TS không đảm bảo nợ vay, NH đã khởi kiện nhưng chưa làm đơn yêu cầu THA</t>
  </si>
  <si>
    <t xml:space="preserve">Đã xác minh ĐS không có tài sản, thu nhập </t>
  </si>
  <si>
    <t>125/CCTHA ngày 30/10/2015</t>
  </si>
  <si>
    <t>22/DSST, ngày 04/6/2008</t>
  </si>
  <si>
    <t>155/CCTHA ngày 30/10/2015</t>
  </si>
  <si>
    <t>135/HSST, ngày 16/6/2010</t>
  </si>
  <si>
    <t>123/CCTHA ngày 30/10/2015</t>
  </si>
  <si>
    <t>87/DSST, ngày 15/5/2012</t>
  </si>
  <si>
    <t>157/CCTHA ngày 30/10/2015</t>
  </si>
  <si>
    <t>05/QĐ -ĐCXXPT ngày 14/4/2009</t>
  </si>
  <si>
    <t>152/CCTHA ngày 30/10/2015</t>
  </si>
  <si>
    <t>03/DSST, ngày 05/01/2010</t>
  </si>
  <si>
    <t>147/CCTHA ngày 30/10/2015</t>
  </si>
  <si>
    <t>312/HSPT, ngày 28/9/2010</t>
  </si>
  <si>
    <t>148/CCTHA ngày 30/10/2015</t>
  </si>
  <si>
    <t>06/DSST ngày 12/9/2012</t>
  </si>
  <si>
    <t>154/CCTHA ngày 30/10/2015</t>
  </si>
  <si>
    <t>194/HSST, ngày 27/6/2013</t>
  </si>
  <si>
    <t>122/CCTHA ngày 30/10//2013</t>
  </si>
  <si>
    <t>145/DSST, ngày 16/9/2011</t>
  </si>
  <si>
    <t>118/CCTHA ngày 30/10/2015</t>
  </si>
  <si>
    <t>236/DSST, ngày 26/8/2011</t>
  </si>
  <si>
    <t>149/CCTHA ngày 30/10/2015</t>
  </si>
  <si>
    <t>174/DSST, ngày 22/11/2011</t>
  </si>
  <si>
    <t>150/CCTHA ngày 30/10/2015</t>
  </si>
  <si>
    <t>145/DSST, ngày 30/10/2015</t>
  </si>
  <si>
    <t>153/CCTHA ngày 30/10/2015</t>
  </si>
  <si>
    <t>21/KDTM-PT, ngày 13/12/2013</t>
  </si>
  <si>
    <t>213/CCTHA ngày 16/11/2015</t>
  </si>
  <si>
    <t>119/CCTHA ngày 30/10/2015</t>
  </si>
  <si>
    <t>38/QĐST-DS, ngày 17/3/2014</t>
  </si>
  <si>
    <t>117/CCTHA ngày 30/10/2015</t>
  </si>
  <si>
    <t>156/CCTHA ngày 30/10/2015</t>
  </si>
  <si>
    <t>124/CCTHA ngày 30/10/2015</t>
  </si>
  <si>
    <t>134/DSST ngày 17/9/2014</t>
  </si>
  <si>
    <t>347/QĐ.CCTHADS 
 30/7/2015</t>
  </si>
  <si>
    <t>175/DSST - 28/9/2012</t>
  </si>
  <si>
    <t>317/QĐ.CCTHADS
 23/7/2015</t>
  </si>
  <si>
    <t>85/DSST - 06/12/2015</t>
  </si>
  <si>
    <t>316/QĐ.CCTHADS
 23/7/2015</t>
  </si>
  <si>
    <t>432/QĐ.CCTHADS 18/9/2015</t>
  </si>
  <si>
    <t>335/QĐ-CCTHA
28/07/2015</t>
  </si>
  <si>
    <t>29/QĐST-DS
12/3/2014</t>
  </si>
  <si>
    <t>334/QĐ-CCTHA
28/07/2015</t>
  </si>
  <si>
    <t>54/QĐST-DS
13/4/2015</t>
  </si>
  <si>
    <t>336/QĐ-CCTHA
28/07/2015</t>
  </si>
  <si>
    <t>66/QĐST-DS
04/6/2015</t>
  </si>
  <si>
    <t>81/QĐ-CCTHA
27/10/2015</t>
  </si>
  <si>
    <t>162/QĐST-DS
16/9/2011</t>
  </si>
  <si>
    <t>89/QĐ-CCTHA
27/10/2015</t>
  </si>
  <si>
    <t>136/QĐST-DS
02/8/2012</t>
  </si>
  <si>
    <t>93/QĐ-CCTHA
27/10/2015</t>
  </si>
  <si>
    <t>132/QĐST-DS
27/7/2012</t>
  </si>
  <si>
    <t>90/QĐ-CCTHA
27/10/2015</t>
  </si>
  <si>
    <t>69/DSST
05/7/2012</t>
  </si>
  <si>
    <t>91/QĐ-CCTHA
27/10/2015</t>
  </si>
  <si>
    <t>203/QĐST-DS
06/12/2012</t>
  </si>
  <si>
    <t>92/QĐ-CCTHA
27/10/2015</t>
  </si>
  <si>
    <t>17/QĐST-DS
11/12/2012</t>
  </si>
  <si>
    <t>74,75/QĐ-CCTHA
27/10/2015</t>
  </si>
  <si>
    <t>13/HSPT
22/10/2009</t>
  </si>
  <si>
    <t>88/QĐ-CCTHA
27/10/2015</t>
  </si>
  <si>
    <t>31/HSST
02/3/2006</t>
  </si>
  <si>
    <t>84/QĐ-CCTHA
27/10/2015</t>
  </si>
  <si>
    <t>352/HSPT
20/9/2012</t>
  </si>
  <si>
    <t>80/QĐ-CCTHA
27/10/2015</t>
  </si>
  <si>
    <t>189/QĐST-DS
07/10/2010</t>
  </si>
  <si>
    <t>76/QĐ-CCTHA
27/10/2015</t>
  </si>
  <si>
    <t>223/HSPT
05/7/2012</t>
  </si>
  <si>
    <t>86/QĐ-CCTHA
27/10/2015</t>
  </si>
  <si>
    <t>02/DSST
13/01/2012</t>
  </si>
  <si>
    <t>94/QĐ-CCTHA
27/10/2015</t>
  </si>
  <si>
    <t>07/HSST
14/3/2013</t>
  </si>
  <si>
    <t>87/QĐ-CCTHA
27/10/2015</t>
  </si>
  <si>
    <t>91/HSPT
17/8/2010</t>
  </si>
  <si>
    <t>73/QĐ-CCTHA
27/10/2015</t>
  </si>
  <si>
    <t>96/QĐST-DS
17/7/2013</t>
  </si>
  <si>
    <t>77/QĐ-CCTHA
27/10/2015</t>
  </si>
  <si>
    <t>07/KSTM-PT
25/4/2013</t>
  </si>
  <si>
    <t>82/QĐ-CCTHA
27/10/2015</t>
  </si>
  <si>
    <t>33/QĐST-DS
20/3/2014</t>
  </si>
  <si>
    <t>79/QĐ-CCTHA
27/10/2015</t>
  </si>
  <si>
    <t>310/HSPT
15/8/2014</t>
  </si>
  <si>
    <t>78/QĐ-CCTHA
27/10/2015</t>
  </si>
  <si>
    <t>68/DSPT
03/6/2014</t>
  </si>
  <si>
    <t>85/QĐ-CCTHA
27/10/2015</t>
  </si>
  <si>
    <t>87/DSPT
17/7/2014</t>
  </si>
  <si>
    <t>72/QĐ-CCTHA
27/10/2015</t>
  </si>
  <si>
    <t>143/HSPT
06/5/2013</t>
  </si>
  <si>
    <t>83/QĐ-CCTHA
27/10/2015</t>
  </si>
  <si>
    <t>09/DSPT
16/01/2015</t>
  </si>
  <si>
    <t>103/QĐ-CCTHA
28/10/2015</t>
  </si>
  <si>
    <t>182/QĐST-DS
12/10/2011</t>
  </si>
  <si>
    <t>101/QĐ-CCTHA
28/10/2015</t>
  </si>
  <si>
    <t>104/QĐST-DS
25/8/2011</t>
  </si>
  <si>
    <t>99/QĐ-CCTHA
28/10/2015</t>
  </si>
  <si>
    <t>121/HSPT
16/4/2012</t>
  </si>
  <si>
    <t>97/QĐ-CCTHA
28/10/2015</t>
  </si>
  <si>
    <t>44/HNGĐ-ST
12/9/2005</t>
  </si>
  <si>
    <t>112/QĐCCTHA
28/10/2015</t>
  </si>
  <si>
    <t>151/QĐST-DS
06/9/2011</t>
  </si>
  <si>
    <t>102/QĐ-CCTHA
28/10/2015</t>
  </si>
  <si>
    <t>156/QĐST-DS</t>
  </si>
  <si>
    <t>105/QĐ-CCTHA
28/10/2015</t>
  </si>
  <si>
    <t>222/HSPT
18/8/2011</t>
  </si>
  <si>
    <t>111/QĐ-CCTHA
28/10/2015</t>
  </si>
  <si>
    <t>188/DSST
23/12/2010</t>
  </si>
  <si>
    <t>109/QĐ-CCTHA
28/10/2015</t>
  </si>
  <si>
    <t>01/KDTM-ST
10/01/2013</t>
  </si>
  <si>
    <t>100/QĐ-CCTHA
28/10/2015</t>
  </si>
  <si>
    <t>91/HSPT
15/3/2012</t>
  </si>
  <si>
    <t>110/QĐ-CCTHA
28/10/2015</t>
  </si>
  <si>
    <t>16/KDTM-ST
12/10/2012</t>
  </si>
  <si>
    <t>98/QĐ-CCTHA
28/10/2015</t>
  </si>
  <si>
    <t>52/QĐST-DS
26/4/2013</t>
  </si>
  <si>
    <t>107/QĐ-CCTHA
28/10/2015</t>
  </si>
  <si>
    <t>25/QĐST-DS
05/4/2011</t>
  </si>
  <si>
    <t>96/QĐ-CCTHA
28/10/2015</t>
  </si>
  <si>
    <t>215/HSST
02/8/2013</t>
  </si>
  <si>
    <t>106/QĐ-CCTHA
28/10/2015</t>
  </si>
  <si>
    <t>332/HSST</t>
  </si>
  <si>
    <t>104/QĐ-CCTHA
28/10/2015</t>
  </si>
  <si>
    <t>18/HSPT
05/6/2004</t>
  </si>
  <si>
    <t>95/QĐ-CCTHA
28/10/2015</t>
  </si>
  <si>
    <t>174/HSPT
16/9/1999</t>
  </si>
  <si>
    <t>108/QĐ-CCTHA
28/10/2015</t>
  </si>
  <si>
    <t>323/HSST
19/12/2014</t>
  </si>
  <si>
    <t>56/DSST-28/5/2012</t>
  </si>
  <si>
    <t>173/Q§ST-28/9/2011</t>
  </si>
  <si>
    <t>Nhập chung cùng quyết định chưa có điều kiện</t>
  </si>
  <si>
    <t>CHV Sơn</t>
  </si>
  <si>
    <t>Trịnh Đình Cảnh</t>
  </si>
  <si>
    <t>Thôn 2A, xã Ea Nam, huyện EaH'Leo, 
tỉnh Đăk Lăk</t>
  </si>
  <si>
    <t>Thôn 7A, xã Ea Wy, huyện EaH'Leo, 
tỉnh Đăk Lăk</t>
  </si>
  <si>
    <t>Bế Văn Vương</t>
  </si>
  <si>
    <t>Thôn 5B, xã Ea Wy, huyện EaH'Leo, 
tỉnh Đăk Lăk</t>
  </si>
  <si>
    <t>Hoàng Văn Thái</t>
  </si>
  <si>
    <t>Thôn 6, xã Ea Khal, huyện EaH'Leo, 
tỉnh Đăk Lăk</t>
  </si>
  <si>
    <t>Vi Văn Quyền</t>
  </si>
  <si>
    <t>Thôn 9, xã Cư A Mung, huyện EaH'Leo, 
tỉnh Đăk Lăk</t>
  </si>
  <si>
    <t>Phạm Văn Danh</t>
  </si>
  <si>
    <t>Nguyễn Văn Dần</t>
  </si>
  <si>
    <t>Bùi Nhật Sĩ</t>
  </si>
  <si>
    <t>Thôn 6, xã Ea Ral, huyện EaH'Leo, 
tỉnh Đăk Lăk</t>
  </si>
  <si>
    <t>Lê Văn Phú
Nguyễn Thị Nghĩa</t>
  </si>
  <si>
    <t>Thôn 3, xã Ea Ral  huyện EaH'Leo, 
tỉnh Đăk Lăk</t>
  </si>
  <si>
    <t>Phạm Thanh Tùng
(tên gọi kháo: Tèo)</t>
  </si>
  <si>
    <t>Thôn 5, xã Cư Mốt,  huyện EaH'Leo, 
tỉnh Đăk Lăk</t>
  </si>
  <si>
    <t>Mai Hạ</t>
  </si>
  <si>
    <t>Thôn 6B, xã Cư Mốt,  huyện EaH'Leo, 
tỉnh Đăk Lăk</t>
  </si>
  <si>
    <t>Trần Văn Trung</t>
  </si>
  <si>
    <t>Thôn 1, xã Cư Mốt,  huyện EaH'Leo, 
tỉnh Đăk Lăk</t>
  </si>
  <si>
    <t>Nông Văn Sình</t>
  </si>
  <si>
    <t>Thôn 1A, xã EaWy,  huyện EaH'Leo, 
tỉnh Đăk Lăk</t>
  </si>
  <si>
    <t>Nguyễn Thị Nga
Hoàng Văn Tiến</t>
  </si>
  <si>
    <t>Thôn 11, xã Cư Mốt,  huyện EaH'Leo, 
tỉnh Đăk Lăk</t>
  </si>
  <si>
    <t>Y Tim A Drơng</t>
  </si>
  <si>
    <t>Buôn Tri B, xã Dli êYang,  huyện EaH'Leo, 
tỉnh Đăk Lăk</t>
  </si>
  <si>
    <t xml:space="preserve">Dương Quang
Y Quên Niê
H' Dư Niê
</t>
  </si>
  <si>
    <t>Thôn 1, xã EaSol, huyện EaH'Leo, 
tỉnh Đăk Lăk</t>
  </si>
  <si>
    <t>Phạm Xuân Thi</t>
  </si>
  <si>
    <t>Tổ dân phố 11, Thị trấn Ea Drăng,  huyện EaH'Leo, 
tỉnh Đăk Lăk</t>
  </si>
  <si>
    <t>Mai Mạnh Tùng</t>
  </si>
  <si>
    <t>Tổ dân phố 6, Thị trấn Ea Drăng,  huyện EaH'Leo, 
tỉnh Đăk Lăk</t>
  </si>
  <si>
    <t>Nguyễn Văn Bắc</t>
  </si>
  <si>
    <t>Nguyễn Quang Quyền</t>
  </si>
  <si>
    <t>Tổ dân phố 9, Thị trấn Ea Drăng,  huyện EaH'Leo, 
tỉnh Đăk Lăk</t>
  </si>
  <si>
    <t>Huỳnh Văn Anh</t>
  </si>
  <si>
    <t>Buôn Riêng B, xã Ea Nam, huyện EaH'Leo, 
tỉnh Đăk Lăk</t>
  </si>
  <si>
    <t>Nguyễn Phụng Thơ
Nguyễn Thị Năm</t>
  </si>
  <si>
    <t>Tổ dân phố 14, Thị trấn Ea Drăng,  huyện EaH'Leo, 
tỉnh Đăk Lăk</t>
  </si>
  <si>
    <t>Vũ Quang Nam</t>
  </si>
  <si>
    <t>Thôn 3, xã Ea Khal, huyện EaH'Leo, 
tỉnh Đăk Lăk</t>
  </si>
  <si>
    <t>Nguyễn Thế Phong</t>
  </si>
  <si>
    <t>Dương Văn Trước</t>
  </si>
  <si>
    <t>Đỗ Trọng Giáp
Vũ Văn Trọng</t>
  </si>
  <si>
    <t>Nguyễn Văn Minh
Nguyễn Thị Thúy Vân</t>
  </si>
  <si>
    <t>Thôn 12, xã Ea Khal, huyện EaH'Leo, 
tỉnh Đăk Lăk</t>
  </si>
  <si>
    <t>Lương Văn Thắng</t>
  </si>
  <si>
    <t>Thôn 4, xã Ea EaH'leo, huyện EaH'Leo, 
tỉnh Đăk Lăk</t>
  </si>
  <si>
    <t>Hà Cao Thái</t>
  </si>
  <si>
    <t>Nguyễn Gia Cường</t>
  </si>
  <si>
    <t>Thôn 8, xã Ea H'Leo, huyện EaH'Leo, 
tỉnh Đăk Lăk</t>
  </si>
  <si>
    <t>Thôn 1, xã Ea H'Leo, huyện EaH'Leo, 
tỉnh Đăk Lăk</t>
  </si>
  <si>
    <t>Không có tài sản, đanh chấp hành hình phạt tù</t>
  </si>
  <si>
    <t xml:space="preserve">Không có tài sản, </t>
  </si>
  <si>
    <t xml:space="preserve">Đi tù, Không có tài sản, </t>
  </si>
  <si>
    <t>Theo điểm a, K1 Điều 44a</t>
  </si>
  <si>
    <t>33/QĐ-CCTHADS
08/9/2015</t>
  </si>
  <si>
    <t>465/2014/HSPT
21/11/2014 
của Tòa án nhân  tỉnh Đăk Lăk</t>
  </si>
  <si>
    <t>34/QĐ-CCTHADS
08/9/2015</t>
  </si>
  <si>
    <t>449/2014/HSPT
17/11/2014 
của Tòa án nhân  tỉnh Đăk Lăk</t>
  </si>
  <si>
    <t>35/QĐ-CCTHADS
08/9/2015</t>
  </si>
  <si>
    <t>118/2014/HSST
19/11/2014 
của Tòa án nhân dân huyện EaH'leo, tỉnh Đăk Lăk</t>
  </si>
  <si>
    <t>36/QĐ-CCTHADS
11/9/2015</t>
  </si>
  <si>
    <t>294/2014/HSPT
07/8/2014 
của Tòa phúc thẩm Tòa án nhân dân tối cao tại Đà Nẵng</t>
  </si>
  <si>
    <t>37/QĐ-CCTHADS
11/9/2015</t>
  </si>
  <si>
    <t>558/2013/HSST
24/12/2013
của Tòa án nhân dân huyện EaH'leo, tỉnh Đăk Lăk</t>
  </si>
  <si>
    <t>38/QĐ-CCTHADS
14/9/2015</t>
  </si>
  <si>
    <t>99/2013/HSST
31/10/2013
của Tòa án nhân dân huyện EaH'leo, tỉnh Đăk Lăk</t>
  </si>
  <si>
    <t>39/QĐ-CCTHADS
14/9/2015</t>
  </si>
  <si>
    <t>40/QĐ-CCTHADS
15/9/2015</t>
  </si>
  <si>
    <t>84/2015/HSPT
18/3/2015
của Tòa án nhân dân tỉnh Đăk Lăk</t>
  </si>
  <si>
    <t>41/QĐ-CCTHADS
15/9/2015</t>
  </si>
  <si>
    <t>42/2015/QĐST-DS
01/4/2015
của Tòa án nhân dân huyện EaH'leo, tỉnh Đăk Lăk</t>
  </si>
  <si>
    <t>42/QĐ-CCTHADS
15/9/2015</t>
  </si>
  <si>
    <t>43/QĐ-CCTHADS
15/9/2015</t>
  </si>
  <si>
    <t>45/2013/HSST
20/6/2013
của Tòa án nhân dân huyện EaH'leo, tỉnh 
Đăk Lăk</t>
  </si>
  <si>
    <t>44/QĐ-CCTHADS
15/9/2015</t>
  </si>
  <si>
    <t>62/2013/HSST
25/7/2013
của Tòa án nhân dân huyện EaH'leo,tỉnh Đăk Lăk</t>
  </si>
  <si>
    <t>45/QĐ-CCTHADS
15/9/2015</t>
  </si>
  <si>
    <t>126/2015/HSPT
20/4/2015
của Tòa phúc thẩm Tòa án nhân dân tối cao Tại Đà Nẵng</t>
  </si>
  <si>
    <t>46/QĐ-CCTHADS
15/9/2015</t>
  </si>
  <si>
    <t>158/2015/HSPT
11/5/2015
của Tòa án nhân dân tỉnh Đăk Lăk</t>
  </si>
  <si>
    <t>47/QĐ-CCTHADS
15/9/2015</t>
  </si>
  <si>
    <t>28/2015/HSST
22/5/2015
của Tòa án nhân dân tỉnh Đăk Lăk</t>
  </si>
  <si>
    <t>48/QĐ-CCTHADS
15/9/2015</t>
  </si>
  <si>
    <t>132/2010/HSPT
24/5/2010
của Tòa án nhân dân tỉnh Đăk Lăk</t>
  </si>
  <si>
    <t>49/QĐ-CCTHADS
15/9/2015</t>
  </si>
  <si>
    <t>80/2011/HSST
13/7/2011
của Tòa án nhân dân tỉnh Đăk Lăk</t>
  </si>
  <si>
    <t>51/QĐ-CCTHADS
21/9/2015</t>
  </si>
  <si>
    <t>01/2011/HSST
29/12/2011
của Tòa án nhân dân  huyện EaH'leo, tỉnh Đăk Lăk</t>
  </si>
  <si>
    <t>52/QĐ-CCTHADS
21/9/2015</t>
  </si>
  <si>
    <t>53/2014/HSST
11/7/2014
của Tòa án nhân dân huyện EaH'leo, tỉnh Đăk Lăk</t>
  </si>
  <si>
    <t>53/QĐ-CCTHADS
21/9/2015</t>
  </si>
  <si>
    <t>80/2011/HSST
15/11/2011
của Tòa án nhân dân huyện EaH'leo, tỉnh Đăk Lăk</t>
  </si>
  <si>
    <t>54/QĐ-CCTHADS
21/9/2015</t>
  </si>
  <si>
    <t>104/2014/DSPT
19/8/2014
của Tòa án nhân dân  tỉnh 
Đăk Lăk</t>
  </si>
  <si>
    <t>55/QĐ-CCTHADS
22/9/2015</t>
  </si>
  <si>
    <t>75/2010/HSST
16/9/2010
của Tòa án nhân dân huyện EaH'leo, tỉnh Đăk Lăk</t>
  </si>
  <si>
    <t>03/2011/KDTM-ST
14/7/2011
của Tòa án nhân dân huyện EaH'leo, tỉnh Đăk Lăk</t>
  </si>
  <si>
    <t>60/QĐ-CCTHADS
9/10/2015</t>
  </si>
  <si>
    <t>494/2014/HSPT
24/12/2014 
của Tòa án nhân   tỉnh Đăk Lăk</t>
  </si>
  <si>
    <t>61/QĐ-CCTHADS
9/10/2015</t>
  </si>
  <si>
    <t>62/QĐ-CCTHADS
9/10/2015</t>
  </si>
  <si>
    <t>63/QĐ-CCTHADS
9/10/2015</t>
  </si>
  <si>
    <t>118/2012/HSPT
13/4/2012 
của Tòa án nhân   tỉnh Đăk Lăk</t>
  </si>
  <si>
    <t>64/QĐ-CCTHADS
9/10/2015</t>
  </si>
  <si>
    <t>99/2012/QĐST-DS
16/8/2012
của Tòa án nhân   huyện EaH'leo, tỉnh Đăk Lăk</t>
  </si>
  <si>
    <t>65/QĐ-CCTHADS
9/10/2015</t>
  </si>
  <si>
    <t>22/2009/HSPT
08/6/2009
của Tòa án nhân   huyện EaH'leo, tỉnh Đăk Lăk</t>
  </si>
  <si>
    <t>66/QĐ-CCTHADS
9/10/2015</t>
  </si>
  <si>
    <t>129/2012/HSST
04/12/2012
của Tòa án nhân   tỉnh Đăk Lăk</t>
  </si>
  <si>
    <t>67/QĐ-CCTHADS
9/10/2015</t>
  </si>
  <si>
    <t>09/2011/HSST
13/4/2011 
của Tòa án nhân   huyện Ea H'leo, tỉnh Đăk Lăk</t>
  </si>
  <si>
    <t>73/QĐ-CCTHADS
23//11/2015</t>
  </si>
  <si>
    <t>15/2015/HSST
26/5/2010 
của Tòa án nhân  huyện Chư Pư tỉnh Gia lai</t>
  </si>
  <si>
    <t>Hoàng Quốc Toản</t>
  </si>
  <si>
    <t>Số 60, tổ 2, khối 6, phường Tân Hòa,  thành phố Buôn Ma Thuột, tỉnh Đắk Lắk</t>
  </si>
  <si>
    <t>18/QĐ-CTHADS 14/9/2015</t>
  </si>
  <si>
    <t>Dương Chí cường</t>
  </si>
  <si>
    <t>TDP 5, khối 1, phường Tân Thành,  thành phố Buôn Ma Thuột, tỉnh Đắk Lắk</t>
  </si>
  <si>
    <t>22/QĐ-CTHADS 14/9/2015</t>
  </si>
  <si>
    <t>Nguyễn Đức Phỉ</t>
  </si>
  <si>
    <t>Số 152, đường Phan Chu Trinh, thành phố Buôn Ma Thuột, tỉnh Đắk Lắk</t>
  </si>
  <si>
    <t>19/QĐ-CTHADS 14/9/2015</t>
  </si>
  <si>
    <t>Công ty TNHH Thành Long</t>
  </si>
  <si>
    <t>Số 109, đường Lý Thường Kiệt, thành phố Buôn Ma Thuột, tỉnh Đắk Lắk</t>
  </si>
  <si>
    <t>21/QĐ-CTHADS 14/9/2015</t>
  </si>
  <si>
    <t xml:space="preserve">32/KDTM 29/4/2011 của Tòa án nhân dân tỉnh Đắk Lắk </t>
  </si>
  <si>
    <t>Trần Quang Tiến</t>
  </si>
  <si>
    <t>20/QĐ-CTHADS 14/9/2015</t>
  </si>
  <si>
    <t xml:space="preserve">23/HSPT 31/10/2013 của Tòa phúc thẩm Tòa án nhân dân tối cao tại Đà Nẵng </t>
  </si>
  <si>
    <t>87/DSPT 28/9/2007 của Tòa phúc thẩm Tòa án nhân dân tối cao tại Đà Nẵng</t>
  </si>
  <si>
    <t>368/HSPT 17/8/1999 của Tòa phúc thẩm Tòa án nhân dân tối cao tại Đà Nẵng</t>
  </si>
  <si>
    <t>Lê Viết Phá</t>
  </si>
  <si>
    <t>Bình minh 6, xã Bình Thuận</t>
  </si>
  <si>
    <t>Ea Blang, thị xã Buôn Hồ</t>
  </si>
  <si>
    <t>15/QĐ-CCTHA
25/11/2015</t>
  </si>
  <si>
    <t>14/QĐ-CCTHA
25/11/2015</t>
  </si>
  <si>
    <t>52
29/9/2014 TAND thị xã Buôn Hồ, tỉnh Đăk Lăk</t>
  </si>
  <si>
    <t>24/DS-ST
05/8/2015
TAND Thị xã Buôn Hồ</t>
  </si>
  <si>
    <t>Y Dhơn Bdap</t>
  </si>
  <si>
    <t>Buôn ko Êmông A, Ea Bhôk, Cư Kuin</t>
  </si>
  <si>
    <t>03/QĐ-CCTHADS
02/11/2015</t>
  </si>
  <si>
    <t>188/HSPT
28/5/2015</t>
  </si>
  <si>
    <t>Đỗ Thị Ngọc Huệ</t>
  </si>
  <si>
    <t>03/QĐ-CCTHADS
27/11/2015</t>
  </si>
  <si>
    <t>08/DSST
19/9/2013
TAND huyện Krông Ana, tỉnh Đăk Lăk</t>
  </si>
  <si>
    <t>Đặng Đáp</t>
  </si>
  <si>
    <t>Buôn Biap, xã Yang Tao, huyện Lăk</t>
  </si>
  <si>
    <t>Mai Quốc Khánh</t>
  </si>
  <si>
    <t>Đoàn Đức Tiến, Lê Huy Hảo</t>
  </si>
  <si>
    <t>Trần Quang Học và Phan Thị Xuân</t>
  </si>
  <si>
    <t>Thôn 21, xã Ea Ning, huyện Cư Kuin</t>
  </si>
  <si>
    <t>02/CCTHA
02/11/2015</t>
  </si>
  <si>
    <t>04/QĐST
07/3/2014
T Cư Kuin</t>
  </si>
  <si>
    <t>Khối 7, thị trấn Phước An,Krông Păc,Đăk Lăk.</t>
  </si>
  <si>
    <t>Khối 3, thị trấn Phước An,Krông Păc,Đăk Lăk.</t>
  </si>
  <si>
    <t>Khối 11, thị trấn Phước An, Krông Păc, Đăk Lăk.</t>
  </si>
  <si>
    <t>Khối 11, thị trấn Phước An,Krông Păc,Đăk Lăk.</t>
  </si>
  <si>
    <t>Khối 6, thị trấn Phước An,Krông Păc,Đăk Lăk.</t>
  </si>
  <si>
    <t>Thôn Ea Đun, xã 
Ea Kênh, Krông 
Păk, tỉnh Đắk Lắk</t>
  </si>
  <si>
    <t>Tổ dân phố 17, TT Phước An, huyện Krông 
Păk, tỉnh Đắk Lắk</t>
  </si>
  <si>
    <t>Tổ dân phố 17, thị trấn
Phước An, huyện Krông Păk, tỉnh Đắk Lắk</t>
  </si>
  <si>
    <t>Trần Đăng Dũng</t>
  </si>
  <si>
    <t>thôn 10, Ea Kly</t>
  </si>
  <si>
    <t>Hoàng Việt Long</t>
  </si>
  <si>
    <t>thôn 17, Ea Kly</t>
  </si>
  <si>
    <t xml:space="preserve">Nguyễn Văn Lạc Nguyễn Thị Dung </t>
  </si>
  <si>
    <t xml:space="preserve">Võ Văn Sáu </t>
  </si>
  <si>
    <t xml:space="preserve">thôn 1B, hòa Tiến </t>
  </si>
  <si>
    <t>Nguyễn Thị Thùy Nga</t>
  </si>
  <si>
    <t>Trần Thuận</t>
  </si>
  <si>
    <t>Buôn Ea Yông A2,xã EaYông,Krông Păc,Đăk Lăk.</t>
  </si>
  <si>
    <t>Nguyễn Thanh Tâm+Mai</t>
  </si>
  <si>
    <t>Thôn 6B, xã Hòa An, huyện Krông Păk</t>
  </si>
  <si>
    <t>điểm a K1 Điều 44a</t>
  </si>
  <si>
    <t>điểm a K1Điều 44a</t>
  </si>
  <si>
    <t>điểm a,c K1Điều 44a</t>
  </si>
  <si>
    <t>điểm a, c Khoản 1, Đ 44a</t>
  </si>
  <si>
    <t>điểm a, Khoản 1, Đ 44a</t>
  </si>
  <si>
    <t>điểm a,  Khoản 1, Đ 44a</t>
  </si>
  <si>
    <t>điểm a, Khoản 1, Điều 44a</t>
  </si>
  <si>
    <t>điểm a, c, Khoản 1, Đ 44a</t>
  </si>
  <si>
    <t xml:space="preserve">85/HSPT ngày 08/11/2007   TA tối cao Đà Nẵng </t>
  </si>
  <si>
    <t xml:space="preserve">167/QĐ-DS  ngày 03/10/2011       TA Krông Pắc </t>
  </si>
  <si>
    <t xml:space="preserve">55/QĐST - DS  ngày 04/7/2012 TA Krông Pắc </t>
  </si>
  <si>
    <t>30-04/8/2015</t>
  </si>
  <si>
    <t xml:space="preserve">05/DSST ngày 10/6/2014 TA krông Pắc </t>
  </si>
  <si>
    <t xml:space="preserve">04/QĐST - DS  ngày 30/6/2015 TA Krông Pắc </t>
  </si>
  <si>
    <t>17-15/7/2015</t>
  </si>
  <si>
    <t>196/HSPT ngày 27/8/2014 TA Quảng Nam</t>
  </si>
  <si>
    <t>398/HSPT ngày 30/9/2014 TA Đắk Lắk</t>
  </si>
  <si>
    <t>33/DSST ngày 24/9/2010 TA krông Pắc</t>
  </si>
  <si>
    <t xml:space="preserve">42/DSST  ngày 19/10/2010 TA krông Pắc </t>
  </si>
  <si>
    <t>284/HSPT  ngày 17/9/2009 TA tỉnh Đắk Lắk</t>
  </si>
  <si>
    <t>27/DSST ngày 28/7/2010 TA Krông Pắc</t>
  </si>
  <si>
    <t>33/HSST  ngày 16/5/2011 TA Krông Pắc</t>
  </si>
  <si>
    <t xml:space="preserve">189/QĐST-DS ngày 30/11/2011 TA Krông Pắc </t>
  </si>
  <si>
    <t xml:space="preserve">31/DSST  ngày 23/7/2012  TA Krông Pắc </t>
  </si>
  <si>
    <t xml:space="preserve">265/HSPT  ngày 27/7/2012 TA tối cao Đà Nẵng </t>
  </si>
  <si>
    <t xml:space="preserve">26/DSST ngày 15/8/2011 TA Krông Pắc </t>
  </si>
  <si>
    <t xml:space="preserve">03/DSST  ngày 28/01/2013 TA Krông Pắc </t>
  </si>
  <si>
    <t>29/DSPT  ngày 30/01/2013  TA tỉnh Đắk Lăk</t>
  </si>
  <si>
    <t xml:space="preserve">02/DSST  ngày 28/01/2013 TA Krông Pắc </t>
  </si>
  <si>
    <t xml:space="preserve">24/QĐST-HNGĐ ngày 07/3/2012 TA Krông Pắc </t>
  </si>
  <si>
    <t>44/HSST  ngày 04/2/2013 TA TPBMT</t>
  </si>
  <si>
    <t xml:space="preserve">302/HSPT ngày 27/8/2013 TA tói cao Đà Nãng </t>
  </si>
  <si>
    <t xml:space="preserve">41/QĐST - DS  ngày 05/7/2013 TA Krông Pắc </t>
  </si>
  <si>
    <t>334/HSPT ngày 09/9/2013 TA tỉnh Đắk Lắk</t>
  </si>
  <si>
    <t xml:space="preserve">14/QĐST - DS ngày 10/4/2014 TA Krông Pắc </t>
  </si>
  <si>
    <t>45/HSPT  ngày 16/02/2014 TA tỉnh Đắk Lắk</t>
  </si>
  <si>
    <t xml:space="preserve">199/HSST  ngày 30/10/2013 TA thị xã Dĩ An, Bình Dương </t>
  </si>
  <si>
    <t>125-15/9/2015</t>
  </si>
  <si>
    <t>398/HSPT ngày 30/9/2014 TA tỉnh Đắk lắk</t>
  </si>
  <si>
    <t xml:space="preserve">34/HSST ngày 11/7/2014 TA Krông Pắc </t>
  </si>
  <si>
    <t xml:space="preserve">42/QĐST - DS  ngày 12/8/2014 TA Krông Pắc </t>
  </si>
  <si>
    <t>06/HSST ngày 15/01/2014 TA TP BMT</t>
  </si>
  <si>
    <t xml:space="preserve">49/QĐ- DS ngày 29/8/2014 TA krông Pắc </t>
  </si>
  <si>
    <t xml:space="preserve">34/HSST  ngày 11/7/2014 TA Krông Pắc </t>
  </si>
  <si>
    <t>124/QĐ - TA ngày 31/12/2010  TA tỉnh Đắk Lắk</t>
  </si>
  <si>
    <t>09/QĐST - DS  ngày 09/4/2015 TA Krông Pắc</t>
  </si>
  <si>
    <t>100/2010/QĐKDTM-ST ngày 20/8/2010</t>
  </si>
  <si>
    <t>200/QĐ-CCTHA ngày 15/9/2015</t>
  </si>
  <si>
    <t>839/1999/HSPT ngày 16/11/1999</t>
  </si>
  <si>
    <t>212/QĐ-CCTHA ngày 15/9/2015</t>
  </si>
  <si>
    <t>121/2012/HSPT ngày 21/9/2012</t>
  </si>
  <si>
    <t>178/QĐ-CCTHA ngày 15/9/2015</t>
  </si>
  <si>
    <t>154/DSST 21/9/2011 TAND Krông Pắc</t>
  </si>
  <si>
    <t>156/DSST 22/9/2011 TAND Krông Pắc</t>
  </si>
  <si>
    <t>161/DSST 27/9/2011 TAND Krông Pắc</t>
  </si>
  <si>
    <t>123/DSST 06/9/2011 TAND Krông Pắc</t>
  </si>
  <si>
    <t>121/DSST 05/9/2011 TAND Krông Pắc</t>
  </si>
  <si>
    <t>125/DSST 07/9/2011 TAND Krông Pắc</t>
  </si>
  <si>
    <t>148/DSST 20/9/2011 TAND Krông Pắc</t>
  </si>
  <si>
    <t>170/DSST 06/10/2011 TAND Krông Pắc</t>
  </si>
  <si>
    <t>54/QĐ-CCTHA 18/8/2015</t>
  </si>
  <si>
    <t>166/DSST 03/10/2011 TAND Krông Pắc</t>
  </si>
  <si>
    <t>164/DSST 29/9/2011 TAND Krông Pắc</t>
  </si>
  <si>
    <t>169/DSST 05/10/2011 TAND Krông Pắc</t>
  </si>
  <si>
    <t>181/DSST 31/10/2011 TAND Krông Pắc</t>
  </si>
  <si>
    <t>190/DSST 05/12/2011 TAND Krông Pắc</t>
  </si>
  <si>
    <t>178/DSST 26/10/2011 TAND Krông Pắc</t>
  </si>
  <si>
    <t>191/DSST 08/12/2011 TAND Krông Pắc</t>
  </si>
  <si>
    <t>192/DSST 08/12/2011 TAND Krông Pắc</t>
  </si>
  <si>
    <t>194/DSST 23/12/2011 TAND Krông Pắc</t>
  </si>
  <si>
    <t>10/DSST 29/12/2012 TAND Krông Pắc</t>
  </si>
  <si>
    <t>03/DSST 11/01/2012 TAND Krông Pắc</t>
  </si>
  <si>
    <t>34/DSST 01/12/2011 TAND Krông Pắc</t>
  </si>
  <si>
    <t>12/hSST 27/2/2014 TAND Krông Pắc</t>
  </si>
  <si>
    <t>38/QĐ- HNGĐ 1612/5/2011 TAND Krông Pắc</t>
  </si>
  <si>
    <t>21/QĐST-DS 07/5/2012 TAND Krông Pắc</t>
  </si>
  <si>
    <t>107/QĐST-DS 19/7/2010 TAND Krông Pắc</t>
  </si>
  <si>
    <t>37/QĐST -DS 13/4/2011 TAND  h Krông Pắc</t>
  </si>
  <si>
    <t>16/QĐST -DS 16/6/2011 TAND  h Krông Pắc</t>
  </si>
  <si>
    <t>21/QĐST -DS 21/4/2011 TAND  h Krông Pắc</t>
  </si>
  <si>
    <t>43/QĐST -DS 26/4/2011 TAND  h Krông Pắc</t>
  </si>
  <si>
    <t>162/QĐST -DS 03/12/2008 TAND  h Krông Pắc</t>
  </si>
  <si>
    <t>24/QĐST -DS 30/7/2010 TAND  h Krông Pắc</t>
  </si>
  <si>
    <t>01/QĐST -DS 28,29/04/2009 TAND  h Krông Pắc</t>
  </si>
  <si>
    <t>39/QĐST -DS 15/4/2011 TAND  h Krông Pắc</t>
  </si>
  <si>
    <t>8/QĐST -DS 22/4/2010 TAND  h Krông Pắc</t>
  </si>
  <si>
    <t>18/QĐST -DS 30/3/2009 TAND  h Krông Pắc</t>
  </si>
  <si>
    <t>01/QĐST -DS 18/4/2012 TAND  h Krông Pắc</t>
  </si>
  <si>
    <t>13/QĐST -DS 23/2/2010 TAND  h Krông Pắc</t>
  </si>
  <si>
    <t>10/QĐST -DS 04/5/2010 TAND  h Krông Pắc</t>
  </si>
  <si>
    <t>09/QĐST -DS 28/01/2010 TAND  h Krông Pắc</t>
  </si>
  <si>
    <t>46/QĐST -DS 12/12/2008 TAND  h Krông Pắc</t>
  </si>
  <si>
    <t>711/HSPT 04/10/2002 TAND  h Krông Pắc</t>
  </si>
  <si>
    <t>265/2012/HSPT
 ngày 27/7/2012 của TAND tối cao
tại Đà Nẵng</t>
  </si>
  <si>
    <t>30/2008/
DSST
ngày 14/8/2008
của TAND 
huyện Krông Păk</t>
  </si>
  <si>
    <t>24/2011/QĐST-HNGĐ
ngày 26/5/2011
của TAND thị
xã Buôn Hồ</t>
  </si>
  <si>
    <t>218/QĐ-CCTHA ngày 18/9/2015</t>
  </si>
  <si>
    <t>107/2010/HSPT ngày 17/9/2010 TAND tỉnh Đăk Lăk</t>
  </si>
  <si>
    <t>217/QĐ-CCTHA ngày 18/9/2015</t>
  </si>
  <si>
    <t>133/2013/DSPT ngày 23/8/2013 TAND tỉnh Đăk Lăk</t>
  </si>
  <si>
    <t>214/QĐ-CCTHA ngày 18/9/2015</t>
  </si>
  <si>
    <t>12/2013/DSST ngày 06/9/2013 TAND  huyện Krông Păk</t>
  </si>
  <si>
    <t>215/QĐ-CCTHA ngày 18/9/2015</t>
  </si>
  <si>
    <t>289/2014/HSPT 04/8/2014 TAND  huyện Krông Păk</t>
  </si>
  <si>
    <t>216/QĐ-CCTHA ngày 18/9/2015</t>
  </si>
  <si>
    <t>34/2014/QĐST-DS ngày 24/6/2013 TAND  huyện Krông Păk</t>
  </si>
  <si>
    <t>213/QĐ-CCTHA ngày 18/9/2015</t>
  </si>
  <si>
    <t>81/2015/HSPT ngày 17/3/2015 Tòa phúc thẩm TANDTC tại Đà Nẵng</t>
  </si>
  <si>
    <t>115-15/09/2015</t>
  </si>
  <si>
    <t>255-22/9/2013</t>
  </si>
  <si>
    <t>29-03/08/2015</t>
  </si>
  <si>
    <t>66-16/02/2011</t>
  </si>
  <si>
    <t>114-15/09/2015</t>
  </si>
  <si>
    <t>50-22/06/2012</t>
  </si>
  <si>
    <t>28-03/08/2015</t>
  </si>
  <si>
    <t>87-23/11/2010</t>
  </si>
  <si>
    <t>107-15/09/2015</t>
  </si>
  <si>
    <t>307-29/8/2013</t>
  </si>
  <si>
    <t>25-30/07/2015</t>
  </si>
  <si>
    <t>20-11/6/1999</t>
  </si>
  <si>
    <t>110-15/09/2015</t>
  </si>
  <si>
    <t>39A-17/6/2008</t>
  </si>
  <si>
    <t>111-15/09/2015</t>
  </si>
  <si>
    <t>35-25/6/2009</t>
  </si>
  <si>
    <t>105-15/09/2015</t>
  </si>
  <si>
    <t>109-10/9/2010</t>
  </si>
  <si>
    <t>102-15/09/2015</t>
  </si>
  <si>
    <t>141-29/4/2014</t>
  </si>
  <si>
    <t>99-15/09/2015</t>
  </si>
  <si>
    <t>3-24/3/2014</t>
  </si>
  <si>
    <t>27-30/07/2015</t>
  </si>
  <si>
    <t>9-11/8/2014</t>
  </si>
  <si>
    <t>98-15/09/2015</t>
  </si>
  <si>
    <t>398-30/9/2014</t>
  </si>
  <si>
    <t>112-15/09/2015</t>
  </si>
  <si>
    <t>16-26/3/2013</t>
  </si>
  <si>
    <t>106-15/09/2015</t>
  </si>
  <si>
    <t>111-21/11/2012</t>
  </si>
  <si>
    <t>90-15/09/2015</t>
  </si>
  <si>
    <t>28-28/8/2013</t>
  </si>
  <si>
    <t>26-30/07/2015</t>
  </si>
  <si>
    <t>1-18/4/2013</t>
  </si>
  <si>
    <t>88-15/09/2015</t>
  </si>
  <si>
    <t>67-24/9/2013</t>
  </si>
  <si>
    <t>89-15/09/2015</t>
  </si>
  <si>
    <t>84-21/8/2012</t>
  </si>
  <si>
    <t>92-15/09/2015</t>
  </si>
  <si>
    <t>4-27/9/2012</t>
  </si>
  <si>
    <t>02-01/10/2015</t>
  </si>
  <si>
    <t>89-14/3/2012</t>
  </si>
  <si>
    <t>104-15/09/2015</t>
  </si>
  <si>
    <t>31-22/3/2012</t>
  </si>
  <si>
    <t>109-15/09/2015</t>
  </si>
  <si>
    <t>91-13/7/2011</t>
  </si>
  <si>
    <t>03-01/10/2015</t>
  </si>
  <si>
    <t>185-22/10/2010</t>
  </si>
  <si>
    <t>97-15/09/2015</t>
  </si>
  <si>
    <t>22-29/7/2010</t>
  </si>
  <si>
    <t>94-15/09/2015</t>
  </si>
  <si>
    <t>28-20/5/2014</t>
  </si>
  <si>
    <t>113-15/09/2015</t>
  </si>
  <si>
    <t>61-26/12/2014</t>
  </si>
  <si>
    <t>103-15/09/2015</t>
  </si>
  <si>
    <t>1-02/5/2015</t>
  </si>
  <si>
    <t>61-03/09/2015</t>
  </si>
  <si>
    <t>35-28/5/2015</t>
  </si>
  <si>
    <t>10-10/11/2015</t>
  </si>
  <si>
    <t>33/HSST  ngày 16/5/2011         TA Krông Pắc</t>
  </si>
  <si>
    <t>09-10/11/2015</t>
  </si>
  <si>
    <t>20/HSST ngày 2/4/2015 TA TX Gia Nghĩa</t>
  </si>
  <si>
    <t>11-10/11/2015</t>
  </si>
  <si>
    <t>22/DSST ngày 5/5/2014 TA Krông Pắc</t>
  </si>
  <si>
    <t>12-23/11/2015</t>
  </si>
  <si>
    <t>29/DSST ngày 28/8/2015 TA Krông Pắc</t>
  </si>
  <si>
    <t>07/QĐ-CCTHA 06/11/2015</t>
  </si>
  <si>
    <t>91/DSST 22/6/2010 TAND  h Krông Pắc</t>
  </si>
  <si>
    <t>06/QĐ-CCTHA 06/11/2015</t>
  </si>
  <si>
    <t>90/HNGĐ 23/7/2015 TAND  h Krông Pắc</t>
  </si>
  <si>
    <t>4/QĐ-THA
02/11/2015</t>
  </si>
  <si>
    <t>08/DSPT
10/02/2009</t>
  </si>
  <si>
    <t>5/QĐ-THA
02/11/2015</t>
  </si>
  <si>
    <t>48/QĐST-DS
10/5/2010</t>
  </si>
  <si>
    <t>Nguyễn Xuân Hồ</t>
  </si>
  <si>
    <t>Thôn 4, Cư Yang</t>
  </si>
  <si>
    <t>Lê Đăng Đô</t>
  </si>
  <si>
    <t>Thôn 14, Ea Đar</t>
  </si>
  <si>
    <t>01/QĐ-THA ngày 23/11/2015</t>
  </si>
  <si>
    <t>07/HSST ngày 26/02/2014 TAND huyện Đăk Mil</t>
  </si>
  <si>
    <t>02/QĐ-THA ngày 23/11/2015</t>
  </si>
  <si>
    <t>30/HSST ngày 21/11/2013 TAND huyện Krông Pa</t>
  </si>
  <si>
    <t>Truương Văn Chiến</t>
  </si>
  <si>
    <t>Khối 3A, TT Ea Kar, huyện Ea Kar</t>
  </si>
  <si>
    <t>03/QĐ-THA ngày 30/11/2015</t>
  </si>
  <si>
    <t>19/DSST ngày 19/8/2015 TAND huyện Ea Kar</t>
  </si>
  <si>
    <t>Nguyễn Thành Trung</t>
  </si>
  <si>
    <t>Buôn Ea Kõ, TT Ea Kar</t>
  </si>
  <si>
    <t>04/QĐ-THA
04/12/2015</t>
  </si>
  <si>
    <t>Số 17/QĐST-DS ngày 24/7/2015 của TAND huyện Ea Kar</t>
  </si>
  <si>
    <t xml:space="preserve">Trần Duy Thế, Nguyễn Khoa Hoàng Cầm
</t>
  </si>
  <si>
    <t xml:space="preserve">Khối 2b, TT Ea Kar
</t>
  </si>
  <si>
    <t xml:space="preserve">Không có tài sản
</t>
  </si>
  <si>
    <t>05/QĐ-THA
04/12/2015</t>
  </si>
  <si>
    <t xml:space="preserve">số 06/DSST ngày 05/8/2015 của TAND Ea Kar
</t>
  </si>
  <si>
    <t>Thôn 9, TT Ea Kar</t>
  </si>
  <si>
    <t>05/QĐ-THA
07/12/2015</t>
  </si>
  <si>
    <t>Số 70/HSST ngày 30/11/2010 của TAND Ea Kar</t>
  </si>
  <si>
    <t>Đinh Trung Sỹ + Phương</t>
  </si>
  <si>
    <t>Thôn 7, xã Ea Đar</t>
  </si>
  <si>
    <t>Nguyễn Bá Thời + Thiệm</t>
  </si>
  <si>
    <t>Thôn 3, Cư Ni</t>
  </si>
  <si>
    <t>07/QĐ-THA
09/12/2015</t>
  </si>
  <si>
    <t>Số 02/QĐST-DS ngày 29/01/2015 của TAND Ea Kar</t>
  </si>
  <si>
    <t>08/QĐ-THA
09/12/2015</t>
  </si>
  <si>
    <t>Số 17/QĐCNSTT ngày 03/4/2013 của TAND Ea Kar</t>
  </si>
  <si>
    <t>02/QĐ-CCTHA
20/11/2015</t>
  </si>
  <si>
    <t>13/DSST
03/9/2010
của TAND huyện Krông Năng.</t>
  </si>
  <si>
    <t>03/QĐ-CCTHA
24/11/2015</t>
  </si>
  <si>
    <t>09/DSST
04/9/2015
của TAND huyện Krông Năng.</t>
  </si>
  <si>
    <t>04/QĐ-CCTHA
24/11/2015</t>
  </si>
  <si>
    <t>132/DSST
05/11/2015
của TAND huyện Krông Năng.</t>
  </si>
  <si>
    <t>Nguyễn Thị Nguyệt</t>
  </si>
  <si>
    <t>05/QĐ-CCTHA
24/11/2015</t>
  </si>
  <si>
    <t>58/DSST
09/11/2015
của TAND huyện Krông Năng.</t>
  </si>
  <si>
    <t>79</t>
  </si>
  <si>
    <t>80</t>
  </si>
  <si>
    <t>81</t>
  </si>
  <si>
    <t>82</t>
  </si>
  <si>
    <t>Nguyễn Văn Cập</t>
  </si>
  <si>
    <t>80/QĐ-CCTHA
28/9/2015</t>
  </si>
  <si>
    <t>862/HSST
25/11/1998
của TAND huyện Krông Năng.</t>
  </si>
  <si>
    <t>Phạm Thị Thu Nguyệt</t>
  </si>
  <si>
    <t>52/49D Hồ Tùng Mậu, P Tân Tiến, BMT</t>
  </si>
  <si>
    <t>Phạm Lộc</t>
  </si>
  <si>
    <t>Phạm Ngọc Hoàng (Thân)</t>
  </si>
  <si>
    <t>105/137 lê Hồng Phông, P Tân Tiến, Tp Buôn Ma Thuột</t>
  </si>
  <si>
    <t>Bùi Duy Hà (Nhỏ)</t>
  </si>
  <si>
    <t>121/2 Nơ Trang Gưh, P Tân Tiến, Tp Buôn Ma Thuột</t>
  </si>
  <si>
    <t>Quách Chấn Thanh + Trân</t>
  </si>
  <si>
    <t>173-175 Quang Trung, P Tân Tiến, Tp Buôn Ma Thuột</t>
  </si>
  <si>
    <t>125B Đinh Công Tráng, P Tân Tiến, Tp Buôn Ma Thuột</t>
  </si>
  <si>
    <t>Lê Thị Vân + Tý</t>
  </si>
  <si>
    <t>Đặng Thị Soi</t>
  </si>
  <si>
    <t>98 Y Ngông, P Tân Tiến, Tp Buôn Ma Thuột</t>
  </si>
  <si>
    <t>Đặng Thị Soi + Nhàn</t>
  </si>
  <si>
    <t>99 Y Ngông, P Tân Tiến, Tp Buôn Ma Thuột</t>
  </si>
  <si>
    <t>Vũ Thị Kim Thanh</t>
  </si>
  <si>
    <t>86 Hồ Tùng Mậu, P Tân Tiến, Tp Buôn Ma Thuột</t>
  </si>
  <si>
    <t>Nguyễn Ngọc Hải + Chi</t>
  </si>
  <si>
    <t>Tạm trú: 30/1 Hẻm 2 Tỉnh lộ 8, P Tân Lợi, Tp BMT</t>
  </si>
  <si>
    <t>Liên Gia 6, khối 8, P Tân Tiến, Tp Buôn Ma Thuột</t>
  </si>
  <si>
    <t>38/17B Hồ Tùng Mậu, P Tân Tiến, Tp Buôn Ma Thuột</t>
  </si>
  <si>
    <t>Lê Thị Thu Hồng</t>
  </si>
  <si>
    <t>Nguyễn Thị Vui</t>
  </si>
  <si>
    <t>181/19/02B Quang Trung, thành phố Buôn Ma Thuột</t>
  </si>
  <si>
    <t>Nguyễn Thị Thúy Liễu</t>
  </si>
  <si>
    <t>19 đường A7, thôn 1, xã Cư Ê Bur, thành phố BMT</t>
  </si>
  <si>
    <t>20 đường A7, thôn 1, xã Cư Ê Bur, thành phố BMT</t>
  </si>
  <si>
    <t>Đặng Thị Lan</t>
  </si>
  <si>
    <t>05 Lương Thế Vinh, P Tân Tiến, Tp Buôn Ma Thuột</t>
  </si>
  <si>
    <t>Nguyễn Ngọc Khang + ĐB</t>
  </si>
  <si>
    <t>Vũ Thanh Minh (Ky Hô)</t>
  </si>
  <si>
    <t>31 Xô Viết Nghệ Tĩnh, P Tân Tiến, Tp Buôn Ma Thuột</t>
  </si>
  <si>
    <t>Trần Minh Đạo</t>
  </si>
  <si>
    <t>479 Quang Trung, P Tân Tiến, Tp Buôn Ma Thuột</t>
  </si>
  <si>
    <t>DNTNTM Thành Long - Đặng Thị Soi</t>
  </si>
  <si>
    <t>Nguyễn Khắc Hưởng</t>
  </si>
  <si>
    <t>95/2 Nơ Trang Gưh, P Tân Tiến, Tp BMT</t>
  </si>
  <si>
    <t>141 Nơ Trang Gưh, P Tân Tiến, Tp BMT</t>
  </si>
  <si>
    <t>Trần Văn Đảng + ĐB</t>
  </si>
  <si>
    <t>65 Xô Viết Nghệ Tĩnh, P Tân Tiến, Tp BMT</t>
  </si>
  <si>
    <t>Huỳnh Văn Quý (Y Loi)</t>
  </si>
  <si>
    <t>tổ 5, khối 5, P Tân Tiến, Tp BMT</t>
  </si>
  <si>
    <t>Nguyễn Thị Thu Hằng</t>
  </si>
  <si>
    <t>63/6 Nơ Trang Gưh, P Tân Tiến, Tp BMT</t>
  </si>
  <si>
    <t>Hoàng Hùng + Ánh Hiền</t>
  </si>
  <si>
    <t>443/1 Quang Trung, P Tân Tiến, Tp BMT</t>
  </si>
  <si>
    <t>443/11 Quang Trung, P Tân Tiến, Tp BMT</t>
  </si>
  <si>
    <t>Công ty TNHH TMXD Liêm Hùng</t>
  </si>
  <si>
    <t>Phan Thị Châu  Long</t>
  </si>
  <si>
    <t>129/9/5 Lê Hồng Phong, P Tân Tiến, Tp BMT</t>
  </si>
  <si>
    <t>Võ Thị Mùi</t>
  </si>
  <si>
    <t>09/15/3 Xô Viết Nghệ Tĩnh, P Tân Tiến, BMT</t>
  </si>
  <si>
    <t>Nguyễn Duy Khang (Bỉ)</t>
  </si>
  <si>
    <t>81 Mạc Đỉnh Chi, P Tân Tiến, Tp BMT</t>
  </si>
  <si>
    <t>Nguyễn Thị Đinh Tỵ + Phamh Đức Trung</t>
  </si>
  <si>
    <t>181/19/02A Quang Trung, P Tân Tiến, Tp. BMT</t>
  </si>
  <si>
    <t>Phan Thị Hài</t>
  </si>
  <si>
    <t>109 Hoàng Hoa Thám, 
P Tân Tiến, Tp BMT</t>
  </si>
  <si>
    <t>110 Hoàng Hoa Thám, 
P Tân Tiến, Tp BMT</t>
  </si>
  <si>
    <t>Phan Thị Hài + Hồng Ngọc Nga</t>
  </si>
  <si>
    <t>111 Hoàng Hoa Thám, 
P Tân Tiến, Tp BMT</t>
  </si>
  <si>
    <t>Trần Ngọc Điển + Lê Thị Kim Hoa</t>
  </si>
  <si>
    <t>Xí nghiệp gỗ Tây 
Nguyên, khối 8, P Tân Tiến, Tp BMT</t>
  </si>
  <si>
    <t>Huỳnh Quý Lân</t>
  </si>
  <si>
    <t>159/1/7 Quang Trung,
 P Tân Tiến, Tp, BMT</t>
  </si>
  <si>
    <t>Bùi Quốc Thiện</t>
  </si>
  <si>
    <t>151 Nơ Trang Gưh, P Tân Tiến, Tp BMT</t>
  </si>
  <si>
    <t>Đặng Văn Minh+Tú</t>
  </si>
  <si>
    <t>Khối 9, P. Khánh Xuân, TP.BMT</t>
  </si>
  <si>
    <t>Hô Huy Hải (Bi)</t>
  </si>
  <si>
    <t>Khối 11, P. Khánh Xuân, TP.BMT</t>
  </si>
  <si>
    <t>Hà Ngọc Thúy và Vũ Công Hoan</t>
  </si>
  <si>
    <t>73 Phan Chu Trinh, TP. BMT</t>
  </si>
  <si>
    <t>74 Phan Chu Trinh, TP. BMT</t>
  </si>
  <si>
    <t>Công ty TNHH Thiên Phước</t>
  </si>
  <si>
    <t>70 Phan Chu Trinh, TP. BMT</t>
  </si>
  <si>
    <t>Nguyễn thị Đoan Trang</t>
  </si>
  <si>
    <t>33 Hoàng Diệu, P. Thắng Lợi, BMT</t>
  </si>
  <si>
    <t>Nguyễn Thị Đoan Trang</t>
  </si>
  <si>
    <t>34 Hoàng Diệu, P. Thắng Lợi, BMT</t>
  </si>
  <si>
    <t>Hồ Ngọc Tài, Nguyễn Ngọc An, Ngô Văn An</t>
  </si>
  <si>
    <t>số 107 Trần Phú, TP BMT; Khối 8, p. Tân Tiến; 507/13 Phan Chu Trinh, TP.BMT</t>
  </si>
  <si>
    <t>Nguyễn Hoàng Như Luyện và Dương Vũ Huy</t>
  </si>
  <si>
    <t>163 Phna Chu Trinh, TP. BMT</t>
  </si>
  <si>
    <t>Lưu Bá Đức và Hồ Thị Thanh Trâm</t>
  </si>
  <si>
    <t>129 Lê Thánh Tông, TP.BMT</t>
  </si>
  <si>
    <t>Trần Minh Phương và Nguyễn Thị  Minh</t>
  </si>
  <si>
    <t>153/26/8 Phan Chu Trinh, TP. BMT</t>
  </si>
  <si>
    <t>192/63 Võ Văn Kiệt, P. Khánh Xuân, TP. BMT</t>
  </si>
  <si>
    <t>114/HSST 
 21/4/2011</t>
  </si>
  <si>
    <t>196/QĐ.CCTHADS
16/11/2015</t>
  </si>
  <si>
    <t>156/DSPT
26/9/2011</t>
  </si>
  <si>
    <t>195/QĐ.CCTHADS
16/11/2015</t>
  </si>
  <si>
    <t>40/DSST
18/4/2012</t>
  </si>
  <si>
    <t>194/QĐ.CCTHADS
16/11/2015</t>
  </si>
  <si>
    <t>03/HSPT-QQD
05/3/2010</t>
  </si>
  <si>
    <t>Đang chấp hành hình phạt tù, không có tài sản, thu nhập</t>
  </si>
  <si>
    <t>193/QĐ.CCTHADS
16/11/2015</t>
  </si>
  <si>
    <t>127/HSPT
25/4/2012</t>
  </si>
  <si>
    <t>192/QĐ.CCTHADS
16/11/2015</t>
  </si>
  <si>
    <t>137/DSST
10/10/2011</t>
  </si>
  <si>
    <t>191/QĐ.CCTHADS
16/11/2015</t>
  </si>
  <si>
    <t>184/QĐST-DS
24/12/2009</t>
  </si>
  <si>
    <t>Không xác định được địa chỉ, không có 
thu nhập, tài sản</t>
  </si>
  <si>
    <t>190/QĐ.CCTHADS
31/12/2010</t>
  </si>
  <si>
    <t>184/QĐST-DS
01/10/2010</t>
  </si>
  <si>
    <t>189/QĐ.CCTHADS
16/11/2015</t>
  </si>
  <si>
    <t>77/QĐST-DS
25/4/2012</t>
  </si>
  <si>
    <t>188/QĐ.CCTHADS
16/11/2015</t>
  </si>
  <si>
    <t>73/DSST
30/7/2012</t>
  </si>
  <si>
    <t>211/QĐ.CCTHADS
16/11/2015</t>
  </si>
  <si>
    <t>283/HSST
16/9/2008</t>
  </si>
  <si>
    <t>197/QĐ.CCTHADS
16/11/2015</t>
  </si>
  <si>
    <t>188/DSST
31/10/2012</t>
  </si>
  <si>
    <t>198/QĐ.CCTHADS
16/11/2015</t>
  </si>
  <si>
    <t>280/HSPT
30/7/2014</t>
  </si>
  <si>
    <t>199/QĐ.CCTHADS
16/11/2015</t>
  </si>
  <si>
    <t>130/QĐST-DS
13/8/2011</t>
  </si>
  <si>
    <t>200/QĐ.CCTHADS
16/11/2015</t>
  </si>
  <si>
    <t>104/DSST
12/9/2014</t>
  </si>
  <si>
    <t>201/QĐ.CCTHADS
16/11/2015</t>
  </si>
  <si>
    <t>51/HNGĐ-PT
20/12/2010</t>
  </si>
  <si>
    <t>202/QĐ.CCTHADS
16/11/2015</t>
  </si>
  <si>
    <t>20/QĐPT-DS
17/6/2010</t>
  </si>
  <si>
    <t>204/QĐ.CCTHADS
16/11/2015</t>
  </si>
  <si>
    <t>173/DSST
18/12/2013</t>
  </si>
  <si>
    <t>203/QĐ.CCTHADS
16/11/2015</t>
  </si>
  <si>
    <t>10/QĐST-DS
27/01/2014</t>
  </si>
  <si>
    <t>206/QĐ.CCTHADS
16/11/2015</t>
  </si>
  <si>
    <t>11/QĐST-DS
14/01/2015</t>
  </si>
  <si>
    <t>205/QĐ.CCTHADS
16/11/2015</t>
  </si>
  <si>
    <t>147/HSST
16/5/2012</t>
  </si>
  <si>
    <t>207/QĐ.CCTHADS
16/11/2015</t>
  </si>
  <si>
    <t>96/HSST
29/4/2014</t>
  </si>
  <si>
    <t>Không có 
thu nhập</t>
  </si>
  <si>
    <t>209/QĐ.CCTHADS
16/11/2015</t>
  </si>
  <si>
    <t>192/QĐST-DS
04/11/2011</t>
  </si>
  <si>
    <t>208/QĐ.CCTHADS
16/11/2015</t>
  </si>
  <si>
    <t>154/DSST
13/9/2011</t>
  </si>
  <si>
    <t>210/QĐ.CCTHADS
16/11/2015</t>
  </si>
  <si>
    <t>198/QĐST-DS
18/11/2011</t>
  </si>
  <si>
    <t>187/QĐ.CCTHADS
16/11/2015</t>
  </si>
  <si>
    <t>64/DSST
20/6/2012</t>
  </si>
  <si>
    <t>186/QĐ.CCTHADS
16/11/2015</t>
  </si>
  <si>
    <t>09/KDTM-ST
25/10/2012</t>
  </si>
  <si>
    <t>Không có thu nhập</t>
  </si>
  <si>
    <t>218/QĐ.CCTHADS
27/11/2015</t>
  </si>
  <si>
    <t>144/QĐSt-DS
16/9/2015</t>
  </si>
  <si>
    <t>217/QĐ.CCTHADS
27/11/2015</t>
  </si>
  <si>
    <t>130/QĐST-DS
21/8/2015</t>
  </si>
  <si>
    <t>214/QĐ.CCTHADS
27/11/2015</t>
  </si>
  <si>
    <t>55/DSPT
15/5/2015</t>
  </si>
  <si>
    <t>216/QĐ.CCTHADS
27/11/2015</t>
  </si>
  <si>
    <t>74/HSST
25/01/1999</t>
  </si>
  <si>
    <t>215/QĐ.CCTHADS
27/11/2015</t>
  </si>
  <si>
    <t>48/HSST
29/9/2009</t>
  </si>
  <si>
    <t>185/QĐ.CCTHADS
16/11/2015</t>
  </si>
  <si>
    <t>273/HSST
12/9/2012</t>
  </si>
  <si>
    <t>184/QĐ.CCTHADS
16/11/2015</t>
  </si>
  <si>
    <t>157/QĐST-DS
16/9/2011</t>
  </si>
  <si>
    <t>183/QĐ.CCTHADS
16/11/2015</t>
  </si>
  <si>
    <t>115/DSST
24/9/2012</t>
  </si>
  <si>
    <t xml:space="preserve"> </t>
  </si>
  <si>
    <t>182/QĐ.CCTHADS
16/11/2015</t>
  </si>
  <si>
    <t>26/KDTM-ST
26/11/2013</t>
  </si>
  <si>
    <t>Không có thu nhâp, tài sản</t>
  </si>
  <si>
    <t>181/QĐ.CCTHADS
16/11/2015</t>
  </si>
  <si>
    <t>02/KDTMST
14/01/2013</t>
  </si>
  <si>
    <t>180/QĐ.CCTHADS
16/11/2015</t>
  </si>
  <si>
    <t>60/KDTMST
30/9/2010</t>
  </si>
  <si>
    <t>Không xác định được địa chỉ nơi cư trú</t>
  </si>
  <si>
    <t>24/DSPT
06/6/2012</t>
  </si>
  <si>
    <t>177/QĐ.CCTHADS
16/11/2015</t>
  </si>
  <si>
    <t>12/QĐST-DS
19/01/2015</t>
  </si>
  <si>
    <t>176/QĐ.CCTHADS
16/11/2015</t>
  </si>
  <si>
    <t>145/HSPT
08/5/2013</t>
  </si>
  <si>
    <t>175/QĐ.CCTHADS
 16/11/2015</t>
  </si>
  <si>
    <t>20/DSPT
17/6/2010</t>
  </si>
  <si>
    <t>174/QĐ.CCTHADS
16/11/2015</t>
  </si>
  <si>
    <t>67/QĐST-DS
16/4/2012</t>
  </si>
  <si>
    <t>173/QĐ.CCTHADS
16/11/2015</t>
  </si>
  <si>
    <t>146/QĐST-DS
09/8/2010</t>
  </si>
  <si>
    <t>172/QĐ.CCTHADS
16/11/2015</t>
  </si>
  <si>
    <t>145/QĐST-DS
09/8/2010</t>
  </si>
  <si>
    <t>171/QĐ.CCTHADS
16/11/2015</t>
  </si>
  <si>
    <t>99/DSPT
06/7/2011</t>
  </si>
  <si>
    <t>170/QĐ.CCTHADS
16/11/2015</t>
  </si>
  <si>
    <t>148/QĐST-DS
30/9/2013</t>
  </si>
  <si>
    <t>169/QĐ.CCTHADS
16/11/2015</t>
  </si>
  <si>
    <t>133/DSST
25/12/2008</t>
  </si>
  <si>
    <t>179/QĐ.CCTHADS
16/11/2015</t>
  </si>
  <si>
    <t>71/QĐST-DS
15/5/2015</t>
  </si>
  <si>
    <t>257/QĐ.CCTHADS
01/7/2015</t>
  </si>
  <si>
    <t>72/QĐCNSTT
05/10/2013</t>
  </si>
  <si>
    <t xml:space="preserve">
258/QĐ.CCTHADS
06/8/2015
</t>
  </si>
  <si>
    <t>21/DSST
24/6/2015</t>
  </si>
  <si>
    <t>Không có tài sản, thu nhập để thi hành án</t>
  </si>
  <si>
    <t>Số 395-QĐ-CCTHADS 10/9/2015</t>
  </si>
  <si>
    <t>Số 167-QĐ-CCTHADS 03/11/2015</t>
  </si>
  <si>
    <t>697/1998/HSPT 19/9/1998</t>
  </si>
  <si>
    <t>Không có tài sản, bỏ đi khỏi địa phương, không xác định được nơi cư trú</t>
  </si>
  <si>
    <t>Số 161-QĐ-CCTHADS 03/11/2015</t>
  </si>
  <si>
    <t>13/2009/HSPT 22/10/2009</t>
  </si>
  <si>
    <t>Số 162-QĐ-CCTHADS 03/11/2015</t>
  </si>
  <si>
    <t>10/2009/QĐ-PT 25/3/2009</t>
  </si>
  <si>
    <t>Số 166-QĐ-CCTHADS 03/11/2015</t>
  </si>
  <si>
    <t>100/2009/ST-DS 27/8/2009</t>
  </si>
  <si>
    <t>Số 163-QĐ-CCTHADS 03/11/2015</t>
  </si>
  <si>
    <t>05/2009/KDTMST 21/12/2009</t>
  </si>
  <si>
    <t>Số 165-QĐ-CCTHADS 03/11/2015</t>
  </si>
  <si>
    <t>132/2011/QĐ-CNTTĐS 17/8/2011</t>
  </si>
  <si>
    <t>Số 168-QĐ-CCTHADS 03/11/2015</t>
  </si>
  <si>
    <t>79/2012/DSST  02/8/2012</t>
  </si>
  <si>
    <t>Số 164-QĐ-CCTHADS 03/11/2015</t>
  </si>
  <si>
    <t>07/2006/HSST 27/10/2006</t>
  </si>
  <si>
    <t>Số 158-QĐ-CCTHADS 03/11/2015</t>
  </si>
  <si>
    <t>129/2012/DSPT  02/10/2009</t>
  </si>
  <si>
    <t>Số 159-QĐ-CCTHADS 03/11/2015</t>
  </si>
  <si>
    <t>67/2012/QĐST-DS 24/9/2012</t>
  </si>
  <si>
    <t>Số 160-QĐ-CCTHADS 03/11/2015</t>
  </si>
  <si>
    <t>40/2004/DSPT 17/3/2004</t>
  </si>
  <si>
    <t>Nguyễn Đình Bá, Nguyễn Thị Nga</t>
  </si>
  <si>
    <t>thôn 1, xã CưDliêMnông, CưMgar</t>
  </si>
  <si>
    <t>Nguyễn Thị Thuận</t>
  </si>
  <si>
    <t>thôn 3, xã CưDliêMnông, CưMgar</t>
  </si>
  <si>
    <t>59   16/11/2015</t>
  </si>
  <si>
    <t>38/DSST 16/11/2015</t>
  </si>
  <si>
    <t>60   16/11/2015</t>
  </si>
  <si>
    <t>140/DSPT   20/11/2012</t>
  </si>
  <si>
    <t>Võ Văn 
bảo</t>
  </si>
  <si>
    <t>Buôn Ba Yang,
 xã Krông Nô, huyện Lăk</t>
  </si>
  <si>
    <t>Buôn D Lây, xã Đăk Nuê, huyện Lăk</t>
  </si>
  <si>
    <t>Cty TNHH Xây dựng Nghĩa Hạnh</t>
  </si>
  <si>
    <t>Thôn 1, TT. Liên sơn, huyện Lăk, tỉnh Đăk Lăk</t>
  </si>
  <si>
    <t>Bùi Đức Hạnh, Nguyễn Thị Chương</t>
  </si>
  <si>
    <t>TT. Liên sơn, H. Lăk, T. Đăk Lăk</t>
  </si>
  <si>
    <t>BA số 17/HSST ngày 
19/8/2010 của TAND H. Lắk, tỉnh Đăk Lăk</t>
  </si>
  <si>
    <t>BA số 08/DSST ngày
 27/9/2013 của TAND H. Lắk, Đăk Lăk</t>
  </si>
  <si>
    <t xml:space="preserve">Số 01/QĐ-CCTHAD 
ngày 29/10/2015  </t>
  </si>
  <si>
    <t>BA số 19/HSST, ngày 31/10/2013 của 
TAND huyện Đăk Song, tỉnh Đăk Nông</t>
  </si>
  <si>
    <t xml:space="preserve">Số 02/QĐ-CCTHAD 
ngày 27/11/2015  </t>
  </si>
  <si>
    <t>BA số 05/HNGĐ ST, ngày 29/9/2010 của 
TAND huyện Lăk, tỉnh Đăk lăk</t>
  </si>
  <si>
    <t xml:space="preserve">Số 03/QĐ-CCTHAD 
ngày 27/11/2015  </t>
  </si>
  <si>
    <t>BA số 09/DS ST, ngày 13/8/2015 của 
TAND huyện Lăk, tỉnh Đăk lăk</t>
  </si>
  <si>
    <t xml:space="preserve">Số 04/QĐ-CCTHAD 
ngày 27/11/2015  </t>
  </si>
  <si>
    <t xml:space="preserve">Số 05/QĐ-CCTHAD 
ngày 11/12 /2015  </t>
  </si>
  <si>
    <t>Bản án số 01/KDTM - ST ngày 08/7/2011 của TAND huyện Lăk, tỉnh Đăk Lăk</t>
  </si>
  <si>
    <t xml:space="preserve">Số 06/QĐ-CCTHAD 
ngày 11/12 /2015  </t>
  </si>
  <si>
    <t>Bản án số 127/DSPT ngày 15/8/2011 của TAND  tỉnh Đăk Lăk</t>
  </si>
  <si>
    <t xml:space="preserve">Số 07/QĐ-CCTHAD 
ngày 11/12 /2015  </t>
  </si>
  <si>
    <t>Quyết định số 03/QĐDS - ST ngày 31/01/2012 của TAND  huyện Lăk, tỉnh Đăk Lăk</t>
  </si>
  <si>
    <t xml:space="preserve">Số 08/QĐ-CCTHADS 
ngày 11/12/2015  </t>
  </si>
  <si>
    <t>Bản án số 17/DSST ngày 06/12/2011 của TAND  huyện Lăk, tỉnh Đăk Lăk</t>
  </si>
  <si>
    <t>Lê Thị Phượng</t>
  </si>
  <si>
    <t>Y Gan niê</t>
  </si>
  <si>
    <t>Tổ 10. TT M'drak</t>
  </si>
  <si>
    <t>không có tài sản đang chấp hành án phạt tù</t>
  </si>
  <si>
    <t>sô 06/QĐ-CCTHADS ngày 09/11/2015</t>
  </si>
  <si>
    <t>Số 122/2013/HSPT của TAND tỉnh Đắk Lắk</t>
  </si>
  <si>
    <t>Y Del Ênuôl (tên gọi khác: A Ma Win)</t>
  </si>
  <si>
    <t>Buôn Ea Bông, xã Cư Ê Buar, thành phố Buôn Ma Thuột, tỉnh Đắk Lắk</t>
  </si>
  <si>
    <t>04/QĐ-CTHADS 28/12/2015</t>
  </si>
  <si>
    <t xml:space="preserve">418/HSPT 08/12/2014 của Tòa phúc thẩm Tòa án nhân dân tối cao tại Đà Nẵng </t>
  </si>
  <si>
    <t>Phạm Văn Quý (Sơn)</t>
  </si>
  <si>
    <t>Thôn 6, xã Ea Pal, huyện Ea Kar, tỉnh Đắk Lắk</t>
  </si>
  <si>
    <t>09/QĐ-THA
22/12/2015</t>
  </si>
  <si>
    <t>327/HSPT ngày 11/8/2015 của TAND tỉnh Đắk Lắk</t>
  </si>
  <si>
    <t>Tổ 2, khối 2b, thị trấn Ea Kar</t>
  </si>
  <si>
    <t>11/QĐ-THA
25/12/2015</t>
  </si>
  <si>
    <t>27/DSST ngày 13/11/2015 của TAND tỉnh Đắk Lắk</t>
  </si>
  <si>
    <t>Nguyễn Văn Lực, Nguyễn Thị Thủy</t>
  </si>
  <si>
    <t>TDP 2, phường Đạt Hiếu</t>
  </si>
  <si>
    <t xml:space="preserve">Nguyễn Đức Hóa 
</t>
  </si>
  <si>
    <t xml:space="preserve">Y Wăn Bkrông
</t>
  </si>
  <si>
    <t>Buôn Dlung 1B,  p.Thống Nhất, 
tx. Buôn Hồ, Đăk Lăk</t>
  </si>
  <si>
    <t>Hoàng Văn Điệp</t>
  </si>
  <si>
    <t>TDP Tân Hà 3,
 p.Thống Nhất, 
tx. Buôn Hồ, Đăk Lăk</t>
  </si>
  <si>
    <t>Nguyễn Thanh Liêm</t>
  </si>
  <si>
    <t>TDP Tân Hà 2,
 p.Thống Nhất, 
tx. Buôn Hồ, Đăk Lăk</t>
  </si>
  <si>
    <t>Lê Văn Minh</t>
  </si>
  <si>
    <t>P Đoàn Kết, thị xã Buôn Hồ</t>
  </si>
  <si>
    <t>P An Lạc, thị xã Buôn Hồ</t>
  </si>
  <si>
    <t>Lê Minh Sỹ-Lê Minh Trí</t>
  </si>
  <si>
    <t>Nguyễn Thanh Lâm-Nguyễn Thị Thanh Thủy</t>
  </si>
  <si>
    <t>Ngô Văn Vương</t>
  </si>
  <si>
    <t>Trần Xuân Lập</t>
  </si>
  <si>
    <t>Tổ dân phố 9, 
Phường An Bình, thị xã Buôn Hồ</t>
  </si>
  <si>
    <t>18/QĐ-CCTHA
24/12/2015</t>
  </si>
  <si>
    <t>13/QĐ-CCTHADS
25/11/2015</t>
  </si>
  <si>
    <t>20/QĐ-CCTHADS
30/12/2015</t>
  </si>
  <si>
    <t>19/QĐ-CCTHADS
30/12/2015</t>
  </si>
  <si>
    <t>21/QĐ-CCTHADS
30/12/2015</t>
  </si>
  <si>
    <t>55/QĐ-THA 30/07/2015</t>
  </si>
  <si>
    <t>40/QĐ-THA 30/07/2015</t>
  </si>
  <si>
    <t>39/QĐ-THA 30/07/2015</t>
  </si>
  <si>
    <t>11/QĐ-THA 11/11/2015</t>
  </si>
  <si>
    <t>78/QĐ-THA 30/07/2015</t>
  </si>
  <si>
    <t>17/QĐ-THA 24/12/2015</t>
  </si>
  <si>
    <t>16/QĐ-CCTHA
02/12/2015</t>
  </si>
  <si>
    <t>47
06/04/2011 TAND thị xã Buôn Hồ, tỉnh Đăk Lăk</t>
  </si>
  <si>
    <t>32/HSST
27/7/2015
TAND tx.Buôn Hồ</t>
  </si>
  <si>
    <t>40/HSST
28/8/2012
TAND tx. Buôn Hồ</t>
  </si>
  <si>
    <t>61/QĐST-HNGĐ
30/9/2015
TAND tx.Buôn Hồ</t>
  </si>
  <si>
    <t>55/QĐST-HNGĐ
24/11/2011
TAND tx.Buôn Hồ</t>
  </si>
  <si>
    <t>21/HNGĐ-PT 17/07/2014 TAND tỉnh Đăk Lăk</t>
  </si>
  <si>
    <t>49/DSST 14/05/2010 TAND thị xã Buôn Hồ</t>
  </si>
  <si>
    <t>50/DSST 14/05/2010 TAND thị xã Buôn Hồ</t>
  </si>
  <si>
    <t>404/HSPT 28/09/2015 TAND tỉnh Đăk Lăk</t>
  </si>
  <si>
    <t>23/DSST 23/08/2012 TAND thị xã Buôn Hồ</t>
  </si>
  <si>
    <t>50/HSST 29/09/2015 TAND huyện Krông Búk</t>
  </si>
  <si>
    <t>223/HSST
13/9/2010
TAND thị xã
Buôn Hồ</t>
  </si>
  <si>
    <t>07/DSST
03/12/2012
TAND thị xã
Buôn Hồ</t>
  </si>
  <si>
    <t>Đàm Ngọc Duy</t>
  </si>
  <si>
    <t>Thôn 10, xã Cư AMung, huyện EaH'Leo, 
tỉnh Đăk Lăk</t>
  </si>
  <si>
    <t>Phạm Thị Thắm</t>
  </si>
  <si>
    <t>Thôn 6, xã Hleo, huyện EaH'Leo, 
tỉnh Đăk Lăk</t>
  </si>
  <si>
    <t xml:space="preserve">
Phạm Văn Chuyên
Phạm Thị Thắm</t>
  </si>
  <si>
    <t>Đàm Thị Quỳnh Như</t>
  </si>
  <si>
    <t>Thôn 9, xã Cư AMung, huyện EaH'Leo, 
tỉnh Đăk Lăk</t>
  </si>
  <si>
    <t xml:space="preserve"> Đi tù, Không có tài sản, thu nhập</t>
  </si>
  <si>
    <t>74/QĐ-CCTHADS
21//12/2015</t>
  </si>
  <si>
    <t>349/2014/HSPT
23/9/2014
của Tòa án nhân  tối cao tại Đà nẵng</t>
  </si>
  <si>
    <t>75/QĐ-CCTHADS
25/12/2015</t>
  </si>
  <si>
    <t>153/2015/DSPT
05/12/2014
của Tòa án nhân dân tỉnh Đăk Lăk</t>
  </si>
  <si>
    <t>76/QĐ-CCTHADS
25/12/2015</t>
  </si>
  <si>
    <t>77/QĐ-CCTHADS
25/12/2015</t>
  </si>
  <si>
    <t>308/2015/DSST
23/4/2015
của Tòa án nhân dân huyện EaH'leo, tỉnh Đăk Lăk</t>
  </si>
  <si>
    <t>78/QĐ-CCTHADS
25//12/2015</t>
  </si>
  <si>
    <t>188/2015/HSPT
07/8/2015
của Tòa án nhân dân cấp cao tại Đà Nẵng</t>
  </si>
  <si>
    <t>Đội 4, Thôn Quỳnh Ngọc 1, xã Ea Na, huyện Krông Ana</t>
  </si>
  <si>
    <t>Phạm Thị Ngọc Ánh</t>
  </si>
  <si>
    <t>Thôn 10/3, xã Ea Bông, huyện Krông Ana</t>
  </si>
  <si>
    <t>Hoàng Thị Dạ Thảo</t>
  </si>
  <si>
    <t>Buôn Ea Kruế, xã Ea Bông, huyện Krông Ana</t>
  </si>
  <si>
    <t>Dương Hồng Nhâm</t>
  </si>
  <si>
    <t>Tổ dân phố 3, thị trấn  Buôn Trấp, Krông Ana</t>
  </si>
  <si>
    <t>Nguyễn Đức Mịch</t>
  </si>
  <si>
    <t>Thôn Quỳnh Tân 2, thị trấn  Buôn Trấp, Krông Ana</t>
  </si>
  <si>
    <t>Số 50 Nguyễn Trãi, Thị trấn Buôn Trấp, huyện Krông Ana</t>
  </si>
  <si>
    <t>06/QĐ-CCTHADS
23/12/2015</t>
  </si>
  <si>
    <t>220/HSST
30/7/2015
TAND huyện Krông Ana</t>
  </si>
  <si>
    <t>07/QĐ-CCTHADS
23/12/2015</t>
  </si>
  <si>
    <t>51/QĐST-DS
11/8/2015
TAND huyện Krông Ana</t>
  </si>
  <si>
    <t>04/QĐ-CCTHADS
14/12/2015</t>
  </si>
  <si>
    <t>132/HSPT
15/9/2015
TANDtỉnh Bà Rịa Vũng Tàu</t>
  </si>
  <si>
    <t>05/QĐ-CCTHADS
14/12/2015</t>
  </si>
  <si>
    <t>02/KDTM-ST
09/8/2012
TAND huyện Krông Ana</t>
  </si>
  <si>
    <t>Thôn 13, xã Pơng Drang, huyện Rông Buk, tỉnh Đăk Lăk</t>
  </si>
  <si>
    <t>Công ty TMHH Thanh Tú</t>
  </si>
  <si>
    <t>Thôn 12, xã Pơng Drang, huyện Krông Buk, tỉnh Đăk Lăk</t>
  </si>
  <si>
    <t>Thôn 14, xã Pơng Drang, huyện Krông Buk, tỉnh Đăk Lăk</t>
  </si>
  <si>
    <t xml:space="preserve">Trịnh Thế Kỷ, Nguyễn Thị Hoài </t>
  </si>
  <si>
    <t>Nguyễn Quang Nhất</t>
  </si>
  <si>
    <t>Buôn xóm A, xã Cư Pơng, huyện Krông Buk, tỉnh Đăk Lăk</t>
  </si>
  <si>
    <t>Thôn 15, xã Pơng Drang, huyện Krông Buk, tỉnh Đăk Lăk</t>
  </si>
  <si>
    <t>Phạm Văn Triều</t>
  </si>
  <si>
    <t>Thôn EaTút, xã Pơng Drang, huyện Krông Buk, tỉnh Đăk Lăk</t>
  </si>
  <si>
    <t>Vũ Thị Liên</t>
  </si>
  <si>
    <t>Thôn 10, xã Pơng Drang, huyện Krông Buk, tỉnh Đăk Lăk</t>
  </si>
  <si>
    <t>Lương Ngọc Viễn, Lê Thị Dung</t>
  </si>
  <si>
    <t>Buôn EaRích, xã Cư Pơng, huyện Krông Buk, tỉnh Đăk Lăk</t>
  </si>
  <si>
    <t>Thôn Tân Lập 3,
xã Pơng Đrang, Krông Buk, Đăk Lăk</t>
  </si>
  <si>
    <t xml:space="preserve">Thôn Tân Lập 4,
xã Pơng Đrang, Krông Buk, Đăk Lăk
</t>
  </si>
  <si>
    <t>Tam Khánh, Ea Tam</t>
  </si>
  <si>
    <t>Tam Thịnh, Ea Tam</t>
  </si>
  <si>
    <t>TDP 3, TTKrông Năng</t>
  </si>
  <si>
    <t>TDP3, TT Krông Năng</t>
  </si>
  <si>
    <t xml:space="preserve">Võ Thị Nhiên 
</t>
  </si>
  <si>
    <t>Tân Đông - Ea Toh</t>
  </si>
  <si>
    <t xml:space="preserve">Lê Văn Chương
</t>
  </si>
  <si>
    <t>Tân Đông- Ea Toh</t>
  </si>
  <si>
    <t xml:space="preserve">Nguyễn Thị Sang
</t>
  </si>
  <si>
    <t>Nguyễn Thị Thủy</t>
  </si>
  <si>
    <t>Giang Điền, Ea Puk</t>
  </si>
  <si>
    <t>Phạm Lê Thanh Hà</t>
  </si>
  <si>
    <t>Giang Sơn, Ea Puk</t>
  </si>
  <si>
    <t xml:space="preserve">Phan Đăng Lam 
 </t>
  </si>
  <si>
    <t>Tân Hà - Ea Toh</t>
  </si>
  <si>
    <t>Hồ Thị Hường</t>
  </si>
  <si>
    <t>83</t>
  </si>
  <si>
    <t>84</t>
  </si>
  <si>
    <t>85</t>
  </si>
  <si>
    <t>86</t>
  </si>
  <si>
    <t>87</t>
  </si>
  <si>
    <t>88</t>
  </si>
  <si>
    <t>89</t>
  </si>
  <si>
    <t>90</t>
  </si>
  <si>
    <t>91</t>
  </si>
  <si>
    <t>Nguyễn Xuân Thủy + Hà</t>
  </si>
  <si>
    <t>Thôn 12, xã Ea Ktur, huyện Cư Kuin</t>
  </si>
  <si>
    <t>03/CCTHA
07/12/2015</t>
  </si>
  <si>
    <t>09/DSST
08/3/2013
T Cư Kuin</t>
  </si>
  <si>
    <t>Phạm Thị Xuân Hiệu</t>
  </si>
  <si>
    <t>Khối 2b, TT Ea Kar</t>
  </si>
  <si>
    <t>Võ Thị Trang</t>
  </si>
  <si>
    <t>Phạm Thị Hiệu Xuân</t>
  </si>
  <si>
    <t>12/QĐ-THA ngày 25/12/2015</t>
  </si>
  <si>
    <t>Số 27/QĐST-DS ngày 13/11/2015 của TAND Ea Kar</t>
  </si>
  <si>
    <t>13/QĐ-THA
30/12/2015</t>
  </si>
  <si>
    <t>Số 392/HSPT ngày 22/9/2015 của TAND Đăk Lăk</t>
  </si>
  <si>
    <t>Công ty cổ phần Trung Văn</t>
  </si>
  <si>
    <t>thôn 3, (thôn Quảng Đông), Hòa Sơn,
Krông Bông</t>
  </si>
  <si>
    <t>04/QĐ-CCTHADS
18/12/2015</t>
  </si>
  <si>
    <t>02/KDTM
18/7/2013</t>
  </si>
  <si>
    <t>Lương Văn Kéo</t>
  </si>
  <si>
    <t>Buôn Cư Răm, Cư Đrăm, Krông Bông</t>
  </si>
  <si>
    <t>05/QĐ-CCTHADS
18/12/2015</t>
  </si>
  <si>
    <t>21/HNGĐ
28/5/2014</t>
  </si>
  <si>
    <t>Khối 10, thị trấn Phước An,Krông Păc,Đăk Lăk.</t>
  </si>
  <si>
    <t>Khối 8, thị trấn Phước An,Krông Păc,Đăk Lăk.</t>
  </si>
  <si>
    <t>TDP 11, TT. Phước An, Krông Păk</t>
  </si>
  <si>
    <t>Vũ Văn Toàn</t>
  </si>
  <si>
    <t>thôn 13A, xã Ea Kly, huyện Krông Păk</t>
  </si>
  <si>
    <t>Phạm Tấn Cư+ H'Lan Ayun</t>
  </si>
  <si>
    <t>Duy Thị Bích Thủy</t>
  </si>
  <si>
    <t>TDP 16, Phước An</t>
  </si>
  <si>
    <t>Tống Thị Hương</t>
  </si>
  <si>
    <t>TDP8, TT. Phước An</t>
  </si>
  <si>
    <t>Phạm Văn Tùng+ Mai Thị Kim Yến</t>
  </si>
  <si>
    <t>42/DSST 23/9/2008 TA Krông Pắc</t>
  </si>
  <si>
    <t>84/QĐST -DS 30/7/2008 TA Krông Pắc</t>
  </si>
  <si>
    <t>14/QĐ-CCTHA
ngày 08/12/2015</t>
  </si>
  <si>
    <t>03/DSST
ngày 28/4/2014</t>
  </si>
  <si>
    <t>16/QĐ-CCTHA
ngày 23/12/2015</t>
  </si>
  <si>
    <t>47/QĐST-DS
ngày 25/8/2014</t>
  </si>
  <si>
    <t>17/QĐ-CCTHA
ngày 24/12/2015</t>
  </si>
  <si>
    <t>20/DSST
ngày 10/7/2015</t>
  </si>
  <si>
    <t>15-15/12/2015</t>
  </si>
  <si>
    <t>73/DSST ngày 26/7/2012</t>
  </si>
  <si>
    <t>19/QĐ-CCTHA 
ngày 31/12/2015</t>
  </si>
  <si>
    <t>76/QĐ-PT ngày 27/12/2013
TA Đăk Lăk</t>
  </si>
  <si>
    <t>20/QĐ-CCTHA 
ngày 31/12/2015</t>
  </si>
  <si>
    <t>11/DSST
ngày 14/8/2014
TA Krông Păk</t>
  </si>
  <si>
    <t>18/QĐ-CCTHA
ngày 31/12/2015</t>
  </si>
  <si>
    <t>21/QĐ-CCTHA
ngày 31/12/2015</t>
  </si>
  <si>
    <t>18/QĐPT 
ngày 10/3/2015
TA Đăk Lăk</t>
  </si>
  <si>
    <t>09/QĐ-CCTHA
29/12/2015</t>
  </si>
  <si>
    <t>10/QĐ-CCTHA
29/12/2015</t>
  </si>
  <si>
    <t>11/QĐ-CCTHA
29/12/2015</t>
  </si>
  <si>
    <t>12/QĐ-CCTHA
31/12/2015</t>
  </si>
  <si>
    <t>12/QĐ-CCTHA
31/12/2016</t>
  </si>
  <si>
    <t>01/QĐST-DS
12/10/2015 của TAND huyện Krông Năng</t>
  </si>
  <si>
    <t>13/HSPT
09/01/2015 của TAND tỉnh Đắk Lắk</t>
  </si>
  <si>
    <t>07/QĐST-DS ngày 
01/7/2010 của TAND huyện Krông Năng</t>
  </si>
  <si>
    <t>11/QĐST-DS
13/4/2015 của TAND Krông Năng</t>
  </si>
  <si>
    <t>Hứa Văn Hòa và 
Đồng bọn</t>
  </si>
  <si>
    <t>Nguyễn Cao Cường 
và Đồng bọn</t>
  </si>
  <si>
    <t>Trần Đình Tiện và
đồng bọn</t>
  </si>
  <si>
    <t>Thôn 07, xã Ea Rốk, huyện Ea Súp, tỉnh Đắk Lắk</t>
  </si>
  <si>
    <t>Thôn 01, xã Ia RVê, huyện Ea Súp, tỉnh Đắk Lắk</t>
  </si>
  <si>
    <t>Nguyễn Anh Tuấn</t>
  </si>
  <si>
    <t>Thôn 10, xã Ea Rốk, huyện Ea Súp, tỉnh Đắk Lắk</t>
  </si>
  <si>
    <t>Trần Hữu Trúc</t>
  </si>
  <si>
    <t>Thôn 05, TT Ea Súp, huyện Ea Súp, tỉnh Đắk Lắk</t>
  </si>
  <si>
    <t>Đặng Ngọc Thi</t>
  </si>
  <si>
    <t>N .T.T. Hằng 
và đồng bọn</t>
  </si>
  <si>
    <t>Nguyễn Trọng Bình 
và đồng bọn</t>
  </si>
  <si>
    <t xml:space="preserve"> Trương Văn Lầu</t>
  </si>
  <si>
    <t>Thôn 13, xã Cư K Bang, huyện Ea Súp</t>
  </si>
  <si>
    <t>Nguyễn Văn Tú</t>
  </si>
  <si>
    <t>Thôn 13, xã Ea Lê, huyện Ea Súp</t>
  </si>
  <si>
    <t>TDP Hòa Bình,tt Ea Súp, huyện Ea Súp</t>
  </si>
  <si>
    <t>Buôn C,tt Ea Súp, huyện Ea Súp</t>
  </si>
  <si>
    <t>Triệu Văn Dâm + ĐB</t>
  </si>
  <si>
    <t>Thôn 11, 
Xã Cư Kbang, huyện Ea Súp</t>
  </si>
  <si>
    <t xml:space="preserve">Nguyễn Văn Hường: </t>
  </si>
  <si>
    <t>Thôn 6 ,tt Ea Súp, huyện Ea Súp</t>
  </si>
  <si>
    <t xml:space="preserve">Nguyễn Văn Dũng
</t>
  </si>
  <si>
    <t>TDP  Thống Nhất, Thị trấn Ea súp
huyện Ea Súp, Đắk Lắk</t>
  </si>
  <si>
    <t>Người phải thi hành án đang chấp hành hình phạt tù; không có tài sản.</t>
  </si>
  <si>
    <t>Không có việc làm ổn định, không có tài sản</t>
  </si>
  <si>
    <t>Không có mặt tại địa phương, không có tài sản</t>
  </si>
  <si>
    <t>Bị nhiễm chất độc 
màu gia cam mất khả 
năng lao động</t>
  </si>
  <si>
    <t>Không có tài sản, không có việc làm ổn định</t>
  </si>
  <si>
    <t xml:space="preserve"> Đang chấp hành hình phạt tù. Không có tài sản</t>
  </si>
  <si>
    <t>384/HSPT 14/12/2011của TAND tỉnh Đắk Lắk</t>
  </si>
  <si>
    <t>145/HSPT 06/5/2014của TAND tỉnh Đắk Lắk</t>
  </si>
  <si>
    <t>25/HSPT-QĐ 20/8/2014 của TAND huyện Ea Súp</t>
  </si>
  <si>
    <t>15/QĐ-CCTHADS 28/8/2015</t>
  </si>
  <si>
    <t>100/HSPT 26/5/2006 của TAND tỉnh Đắk Lắk</t>
  </si>
  <si>
    <t>18/QĐ-CCTHADS 28/8/2015</t>
  </si>
  <si>
    <t>28/DSPT 23/5/2013 của TAND tỉnh Đắk Nông</t>
  </si>
  <si>
    <t>01/QĐ-CCTHADS 15/10/2015</t>
  </si>
  <si>
    <t>75/HSPT 12/3/2015 của TAND tỉnh Đắk Lắk</t>
  </si>
  <si>
    <t>02/QĐ-CCTHADS 17/11/2015</t>
  </si>
  <si>
    <t>166/HSPT 19/8/2008 của TAND tỉnh Đắk Lắk</t>
  </si>
  <si>
    <t>04/QĐ-CCTHADS 15/12/2015</t>
  </si>
  <si>
    <t>14/HSPT 19/01/2011 của TAND tỉnh Đắk Lắk</t>
  </si>
  <si>
    <t xml:space="preserve"> 21/QĐ - CCTHADS  28.8.2015 </t>
  </si>
  <si>
    <t>17/2009/HSST ngày 24.3.2009 của TAND huyện Ea Súp</t>
  </si>
  <si>
    <t xml:space="preserve"> 22/QĐ - CCTHADS 28.8.2015 </t>
  </si>
  <si>
    <t>12/2012/HSST ngày 05.4.2012 của TAND huyện Ea Súp</t>
  </si>
  <si>
    <t xml:space="preserve"> 23/QĐ - CCTHADS  28.8.2015</t>
  </si>
  <si>
    <t>103/2012/HSST ngày 04.4.2012 của TAND huyện Ea Súp</t>
  </si>
  <si>
    <t xml:space="preserve">24/QĐ - CCTHADS 28.8.2015 </t>
  </si>
  <si>
    <t>12/HNGĐ - ST 29.9.2011của TAND huyện Ea Súp</t>
  </si>
  <si>
    <t xml:space="preserve"> 25/QĐ - CCTHA  28.8.2015  </t>
  </si>
  <si>
    <t>426/2012/HSPT 15.11.2012 của TAND tỉnh Đắk Lắk</t>
  </si>
  <si>
    <t xml:space="preserve"> 26/QĐ - CCTHA 28.8.2015 </t>
  </si>
  <si>
    <t>05/2013/DSST 25.4.2013 của TAND huyện Ea Súp</t>
  </si>
  <si>
    <t xml:space="preserve"> 17/ QĐ - CCTHADS 28.8.2015 </t>
  </si>
  <si>
    <t>28/2013/DSPT 23.5.2013 của TAND tỉnh Đắk Lắk</t>
  </si>
  <si>
    <t xml:space="preserve"> 28/QĐ - CCTHADS  28.8.2015 </t>
  </si>
  <si>
    <t>65/2013/HSST 26.12.2013của TAND huyện Ea Súp</t>
  </si>
  <si>
    <t>11/QĐ-CCTHADS 28/8/2015</t>
  </si>
  <si>
    <t>20/QĐST-DS 02/7/2014 của TAND HUYỆN Ea Súp</t>
  </si>
  <si>
    <t>13/QĐ-CCTHADS 28/8/2015</t>
  </si>
  <si>
    <t>62/HSST 01/4/1999 của TAND huyện Ea Súp</t>
  </si>
  <si>
    <t>14/QĐ-CCTHADS 28/8/2015</t>
  </si>
  <si>
    <t>06/HSPT 09/4/2004 của TAND tỉnh Đắk Lắk</t>
  </si>
  <si>
    <t>16/QĐ-CCTHADS 28/8/2015</t>
  </si>
  <si>
    <t>87/HSPT 10.02.2014của TAND tỉnh Đắk Lắk</t>
  </si>
  <si>
    <t>03/QĐ-CCTHADS 28/8/2015</t>
  </si>
  <si>
    <t>95/DSPT
của TAND tỉnh Đắk Lắk</t>
  </si>
  <si>
    <t>08/QĐ-CCTHADS
27/8/2015</t>
  </si>
  <si>
    <t>10/QĐ-CCTHADS
27/8/2015</t>
  </si>
  <si>
    <t>29/QĐ-CCTHADS
27/8/2015</t>
  </si>
  <si>
    <t>1/Phùng Việt Hùng           2/ Trần Ngọc Toàn</t>
  </si>
  <si>
    <t xml:space="preserve">49/1 Y Ơn, phường Tân Thành, thành phố Buôn Ma Thuột;             Số 117/8 AMa Khê, phường Tân Lập, thành phố Buôn Ma Thuột </t>
  </si>
  <si>
    <t>Bùi Xuân Lai</t>
  </si>
  <si>
    <t>Thôn 2, xã Hòa Thắng, TP. BMT</t>
  </si>
  <si>
    <t>Nguyễn Đình Hùng</t>
  </si>
  <si>
    <t>119 Mai Hắc Đế, p. Tân thành, Tp. Buôn Ma Thuột</t>
  </si>
  <si>
    <t>Lê Thị Ngọc Khuyến</t>
  </si>
  <si>
    <t>Thôn 11 xã Hòa Thắng, TP.BMT</t>
  </si>
  <si>
    <t>Cao Nguyên + Chinh</t>
  </si>
  <si>
    <t>332/44 Nguyễn Lương bằng, TP. Buôn Ma Thuột</t>
  </si>
  <si>
    <t>Nguyễn Anh Tuấn + Uyên</t>
  </si>
  <si>
    <t>40/10 Đặng Thái Thân, Tp. Buôn Ma Thuột</t>
  </si>
  <si>
    <t>Hà Văn Thành + Vân</t>
  </si>
  <si>
    <t>Đỗ Trọng An</t>
  </si>
  <si>
    <t>Phạm Quốc Doanh</t>
  </si>
  <si>
    <t>Phan Thanh Hải + ĐB</t>
  </si>
  <si>
    <t>Xã Hòa Thắng, Tp. Buôn Ma Thuột</t>
  </si>
  <si>
    <t>Phạm Tuấn Anh</t>
  </si>
  <si>
    <t>thôn 3, xã Hòa Thắng, Tp. Buôn Ma Thuột</t>
  </si>
  <si>
    <t>Đinh Thị Cúc + Thảo</t>
  </si>
  <si>
    <t>68 Dương Văn Nga, phường Tân Thành, Tp Buôn Ma Thuột</t>
  </si>
  <si>
    <t>Trang Thanh Lâm + ĐB</t>
  </si>
  <si>
    <t>Thôn , xã Hòa Thắng, TP.Buôn Ma Thuột</t>
  </si>
  <si>
    <t>Hoàng Anh Thấu + Tâm</t>
  </si>
  <si>
    <t>phường Tân Thành, TP.Buôn Ma Thuột</t>
  </si>
  <si>
    <t>Nguyễn Thị Tý</t>
  </si>
  <si>
    <t>322 Lê Duẩn, phường Tân Thành, TP.Buôn Ma Thuột</t>
  </si>
  <si>
    <t>Phạm Thị Duyên</t>
  </si>
  <si>
    <t>189/9 Mai Hắc Đế, phường Tân Thành, TP.Buôn Ma Thuột</t>
  </si>
  <si>
    <t>Nguyễn Thị Uyên</t>
  </si>
  <si>
    <t>164 Mai Hắc Đế, phường Tân Thành, TP.Buôn Ma Thuột</t>
  </si>
  <si>
    <t>Nguyễn Trí Phú + Uyên</t>
  </si>
  <si>
    <t>53/3 Lê Duẩn, phường Tân Thành, TP.Buôn Ma Thuột</t>
  </si>
  <si>
    <t>Hà Thị Ngô</t>
  </si>
  <si>
    <t>thôn 2, xã Hòa Thắng, TP.Buôn Ma Thuột</t>
  </si>
  <si>
    <t>Công ty TNHH Quang Vinh</t>
  </si>
  <si>
    <t>282 Lê Duẩn, TP.Buôn Ma Thuột</t>
  </si>
  <si>
    <t>Lê Minh Tấn + Thủy</t>
  </si>
  <si>
    <t>Thôn 10 xã Hòa Thắng, TP. Buôn Ma Thuột</t>
  </si>
  <si>
    <t>Y him Ê Nuôl + Loan</t>
  </si>
  <si>
    <t>258/11 Nguyễn Lương Bằng, xã Hòa Thắng, TP. Buôn Ma Thuột</t>
  </si>
  <si>
    <t>127 Nguyễn Lương Bằng, xã Hòa Thắng, TP. Buôn Ma Thuột</t>
  </si>
  <si>
    <t>Công ty TNHHSX Hà Linh Ban  Mê</t>
  </si>
  <si>
    <t>257/36 Mai Hắc Đế, phường Tân Thành, TP. Buôn Ma Thuột</t>
  </si>
  <si>
    <t>Đinh Thị Nguyệt Kiều</t>
  </si>
  <si>
    <t>Thôn 3, xã Hòa Thắng, Tp. Buôn Ma Thuột</t>
  </si>
  <si>
    <t>Trương thị Thục Đoan</t>
  </si>
  <si>
    <t>Thôn 10 xã Hòa Thắng, TP.Buôn Ma Thuôt</t>
  </si>
  <si>
    <t>Nguyễn Thị Châu Thảo</t>
  </si>
  <si>
    <t>A17 Điện Biên Phủ, phường Thống Nhất</t>
  </si>
  <si>
    <t>Bùi Văn Đại</t>
  </si>
  <si>
    <t>Đội 04, thôn Cao Thắng, xã Ea Kao thành phố Buôn Ma Thuột, tỉnh Đắk Lắk</t>
  </si>
  <si>
    <t>Phan Đình Hậu và Nguyễn Thị Châu Thảo</t>
  </si>
  <si>
    <t>Trần Ngọc Tú Trân</t>
  </si>
  <si>
    <t>192/1 Phan Bội Châu, Phường Thống Nhất</t>
  </si>
  <si>
    <t>Nguyễn Hữu Sơn</t>
  </si>
  <si>
    <t>Thôn 02, xã Ea Kao thành phố Buôn Ma Thuột, tỉnh Đắk Lắk</t>
  </si>
  <si>
    <t>Võ Thị Thái Hiền và Đặng Quang Minh</t>
  </si>
  <si>
    <t>234 Phan Bội Châu, Phường Thống Nhất</t>
  </si>
  <si>
    <t>Võ Đình Nhi</t>
  </si>
  <si>
    <t>102 Y Jút, Phường Thống Nhất</t>
  </si>
  <si>
    <t>Bùi Thiện Tâm (Cu Lì)</t>
  </si>
  <si>
    <t>Thôn 01, xã Ea Kao thành phố Buôn Ma Thuột, tỉnh Đắk Lắk</t>
  </si>
  <si>
    <t>Nguyễn Thanh Thiên</t>
  </si>
  <si>
    <t>267/3 Hoàng Diệu, phường Thống Nhất</t>
  </si>
  <si>
    <t>Đỗ Thanh Tuấn</t>
  </si>
  <si>
    <t>20 Nguyễn Trãi, phường Thống Nhất</t>
  </si>
  <si>
    <t>Quach Yến Linh</t>
  </si>
  <si>
    <t>192 Phan Bội Châu, Phường Thống Nhất</t>
  </si>
  <si>
    <t>Ngô Thoại Tân</t>
  </si>
  <si>
    <t>81/9 Y Jút, Phường Thống Nhất</t>
  </si>
  <si>
    <t>Phạm Hoài Nam</t>
  </si>
  <si>
    <t>41 Lý Thường Kiệt, Phường Thống Nhất</t>
  </si>
  <si>
    <t>Trần Tú Liên</t>
  </si>
  <si>
    <t>50 Điện Biên Phủ, Phường Thống Nhất</t>
  </si>
  <si>
    <t>Nguyễn Thị Mạnh Nhi</t>
  </si>
  <si>
    <t>54 Phạm Ngũ Lão, phường Thành Công</t>
  </si>
  <si>
    <t>Phạm Thị Thu Hà và Trần Bằng</t>
  </si>
  <si>
    <t>Buôn Đất, xã Ea Kao thành phố Buôn Ma Thuột, tỉnh Đắk Lắk</t>
  </si>
  <si>
    <t>Châu Thị Ngọc Đức</t>
  </si>
  <si>
    <t>A19 Điện Biên Phủ, phường Thống Nhất</t>
  </si>
  <si>
    <t>66 Nơ Trang Long, phường Thống Nhất</t>
  </si>
  <si>
    <t>Nguyễn Thị Minh Nguyệt và Ngô Đình Qúy</t>
  </si>
  <si>
    <t>290 Phan Bội Châu,  phường Thống Nhất</t>
  </si>
  <si>
    <t>Võ Văn Dũng</t>
  </si>
  <si>
    <t>Thôn 12, xã Hòa Phú, BMT</t>
  </si>
  <si>
    <t>Vũ Thị Thúy Thu Hồng</t>
  </si>
  <si>
    <t>36 Nguyễn Tất Thành, p.Tự An, BMT</t>
  </si>
  <si>
    <t>CTCPTư vấn XDCT Đông Sáng</t>
  </si>
  <si>
    <t>B31 Thăng Long, P.Tự An, BMT</t>
  </si>
  <si>
    <t>Võ Thị Nga</t>
  </si>
  <si>
    <t>54/1 Phạm Hồng Thái, P.Tự An, BMT</t>
  </si>
  <si>
    <t>40 Nguyễn Thiếp, P.Tự An, BMT</t>
  </si>
  <si>
    <t>218 A Ma Khê, P.Tự An, BMT</t>
  </si>
  <si>
    <t>59/1/4 Hùng Vương, P.Tự An, BMT</t>
  </si>
  <si>
    <t>66/3 Hùng Vương, P.Tự An, BMT</t>
  </si>
  <si>
    <t>43 thôn 3, xã Hòa Phú, BMT</t>
  </si>
  <si>
    <t>44 thôn 3, xã Hòa Phú, BMT</t>
  </si>
  <si>
    <t>224 thôn 11, xã Hòa Phú, BMT</t>
  </si>
  <si>
    <t>Thôn 4, xã Hòa Phú, BMT</t>
  </si>
  <si>
    <t>Thôn 7, xã Hòa Phú, BMT</t>
  </si>
  <si>
    <t>Trần Thị Năm</t>
  </si>
  <si>
    <t>Khối 9- Tân Hòa-BMT- Đắk Lắk</t>
  </si>
  <si>
    <t>Nguyễn Thị Thanh Quyên</t>
  </si>
  <si>
    <t>TDP 10- Tân Hòa- BMT- Đắk Lắk</t>
  </si>
  <si>
    <t>Lê Đức Minh+ Hạnh</t>
  </si>
  <si>
    <t>TDP 4- Tân Hòa- BMT- Đắk Lắk</t>
  </si>
  <si>
    <t>Mai Anh Tuấn+ Nga</t>
  </si>
  <si>
    <t>152B khối 02- Tân Hòa- TP BMT</t>
  </si>
  <si>
    <t>Nguyễn Thị Ánh Tuyết</t>
  </si>
  <si>
    <t>Lô B89- Khu Tân Phong- Tân Hòa- BMT- Đắk Lắk</t>
  </si>
  <si>
    <t>Cty CPXD&amp;XNK Quyết Thắng</t>
  </si>
  <si>
    <t>Km7- QL 26-Tân Hòa-BMT- Đắk lắk</t>
  </si>
  <si>
    <t>Cty TNHH Hà Quảng</t>
  </si>
  <si>
    <t>Khối 5- Tân Hòa- BMT- Đắk Lắk</t>
  </si>
  <si>
    <t>TDP 6- Tân Hòa- BMT- Đắk Lắk</t>
  </si>
  <si>
    <t>87 Tổ 3- khối 02- Tân Hòa- BMT- Đắk Lắk</t>
  </si>
  <si>
    <t>Cty TNHH MTV Dưỡng Đường An Tâm</t>
  </si>
  <si>
    <t>Lô D6- Km 7- khuu Tân Phong- Tân Hòa- BMT- Đắk lắk</t>
  </si>
  <si>
    <t>Cty TNHH 27/7 Tây Nguyên</t>
  </si>
  <si>
    <t>số 01 Nguyễn Văn Cừ- khối 12- Tân Hòa- BMT- Đắk Lắk</t>
  </si>
  <si>
    <t>170A Tổ 10- khối 01-Tân Hòa-BMT- Đắk Lắk</t>
  </si>
  <si>
    <t>Nguyễn Đình Dung+ Dung</t>
  </si>
  <si>
    <t>Khối 7- Tân Hòa- BMT- Đắk Lắk</t>
  </si>
  <si>
    <t>Trần Xuân Đạt</t>
  </si>
  <si>
    <t>701 Phạm Văn Đồng- Tân Hòa -BMT- Đắk lắk</t>
  </si>
  <si>
    <t>Phạm Quang Minh+ Nữ</t>
  </si>
  <si>
    <t>TDP 7- Tân Hòa- BMT- Đắk Lắk</t>
  </si>
  <si>
    <t>Thái Thị Kim Nguyệt+ Long</t>
  </si>
  <si>
    <t>114 khối 01- Tân Hòa- BMT- Đắk Lắk</t>
  </si>
  <si>
    <t>Cty TNHH ĐTXDTM Thành Tâm</t>
  </si>
  <si>
    <t>Tổ 3- khối 7- Tân Hòa- BMT- Đắk lắk</t>
  </si>
  <si>
    <t>Trần Trọng Hoành+ Khanh</t>
  </si>
  <si>
    <t>134 Phạm Văn Đòng- Tân Hòa- BMT- Đắk lắk</t>
  </si>
  <si>
    <t>188 Phạm Văn Đồng- Tân Hòa- BMT- Đắk Lắk</t>
  </si>
  <si>
    <t>Lê Văn Minh+ Lan</t>
  </si>
  <si>
    <t>TDP 2- Tân Hòa- BMT- Đắk lắk</t>
  </si>
  <si>
    <t>Nguyễn Thị Mỹ Dung+ Dũng</t>
  </si>
  <si>
    <t>TDP 10-Tân Hòa-BMT- Đắk Lắk</t>
  </si>
  <si>
    <t>Nguyễn Thanh Phong</t>
  </si>
  <si>
    <t>Dương Văn Đồng+ Nhân</t>
  </si>
  <si>
    <t>587/26 Nguyễn Văn Cừ- Tân Hòa- BMT-Đắk lắk</t>
  </si>
  <si>
    <t>Cty TNHHXD&amp;CN Hồng Vân</t>
  </si>
  <si>
    <t>66A tổ 7-khối 01-Tân Hòa- BMT- Đắk lắk</t>
  </si>
  <si>
    <t>60 tổ 4- khối 10- Tân Hòa-BMT-Đắk lắk</t>
  </si>
  <si>
    <t>112 TDP 2- Tân Hòa-BMT- Đắk Lắk</t>
  </si>
  <si>
    <t>651/45 Nguyễn Văn Cừ- Tân Hòa- BMT- Đắk Lắk</t>
  </si>
  <si>
    <t>Lê Văn Hùng+ Mai</t>
  </si>
  <si>
    <t>Khối 10- Tân Hòa- BMT- Đắk Lắk</t>
  </si>
  <si>
    <t>TDP 3- Tân Hòa- BMT- Đắk lắk</t>
  </si>
  <si>
    <t>Thái Thị Kim Nguyệt</t>
  </si>
  <si>
    <t>Khối 01- Tân Hòa- BMT- Đắk Lắk</t>
  </si>
  <si>
    <t>Trương Đức Long + Nhung</t>
  </si>
  <si>
    <t>Nguyễn Phan Tuấn Tài</t>
  </si>
  <si>
    <t>168 thôn Tân Hưng, xã Ea Kao, Tp. BMT</t>
  </si>
  <si>
    <t>16 Lê Văn Hưu, P. Ea Tam</t>
  </si>
  <si>
    <t>Phạm Thị Thanh Thúy</t>
  </si>
  <si>
    <t>TDP 11, phường Ea Tam</t>
  </si>
  <si>
    <t xml:space="preserve">Nguyễn Thanh Tâm </t>
  </si>
  <si>
    <t xml:space="preserve">Hồ Thị Lệ Nga </t>
  </si>
  <si>
    <t>Số 193/34 Nguyễn Văn Cừ, phường Tân Lập, TP Buôn Ma Thuột, tỉnh Đăk Lăk</t>
  </si>
  <si>
    <t>Trần Thế Hùng và Trần Thị Kim Vân</t>
  </si>
  <si>
    <t>Số 372 Nguyễn Văn Cừ, phường Tân Lập, TP Buôn Ma Thuột, tỉnh Đăk Lăk</t>
  </si>
  <si>
    <t xml:space="preserve">Trần Ngọc Toàn </t>
  </si>
  <si>
    <t>Số 117/8 A Ma Khê, phường Tân Lập, TP Buiôn Ma Thuột, tỉnh Đăk Lăk</t>
  </si>
  <si>
    <t>Võ Văn Chương</t>
  </si>
  <si>
    <t>Số 54 Nguyễn Văn Cừ, phường Tân Lập, TP Buôn Ma Thuột</t>
  </si>
  <si>
    <t>84/4 Hẻm 2 Mai Hắc Đế, P Tân Tiến, Tp Buôn Ma Thuột</t>
  </si>
  <si>
    <t>Hoàng Công Luận + Trinh</t>
  </si>
  <si>
    <t>06 đường 14, thôn 1, xã Cư EBur, thành phố Buôn Ma Thuột</t>
  </si>
  <si>
    <t>Lê Thị Hường</t>
  </si>
  <si>
    <t>Thôn 1, xã Cư EBur, thành phố Buôn Ma Thuột</t>
  </si>
  <si>
    <t>Lê Thị Kim Hoa + Trần Ngọc Điền</t>
  </si>
  <si>
    <t>Phạm  Quang Minh</t>
  </si>
  <si>
    <t>Thôn 8, xã Cư ÊBur, thành phố Buôn Ma Thuột</t>
  </si>
  <si>
    <t>44/2 Y Ngông P Tân Tiến, Tp Buôn Ma Thuột</t>
  </si>
  <si>
    <t>Phạm Văn Toàn Lê Thị Minh</t>
  </si>
  <si>
    <t>Lê Hữu Hiệp</t>
  </si>
  <si>
    <t>Phan Gia Minh+ Phan Thị Xinh Đẹp</t>
  </si>
  <si>
    <t>15c đường Lê Lợi, TP. Buôn Ma Thuột</t>
  </si>
  <si>
    <t>Phạm Văn Toàn</t>
  </si>
  <si>
    <t>Nguyễn Quang Trung</t>
  </si>
  <si>
    <t>105/79 Lê Hồng Phong, P. Tân Tiến</t>
  </si>
  <si>
    <t>Lê Văn Quang</t>
  </si>
  <si>
    <t>67/1C đường A5, xã Cư Ê Bua</t>
  </si>
  <si>
    <t>Nguyễn Văn Hiếu+ Hoàng Thị Thúy</t>
  </si>
  <si>
    <t>60 Chế Lan Viên, P. Tân Lợi</t>
  </si>
  <si>
    <t>Phạm Văn Hải</t>
  </si>
  <si>
    <t>tổ 15, khối 3, P Tân Tiến, Tp BMT</t>
  </si>
  <si>
    <t>Phạm Ngọc Hải</t>
  </si>
  <si>
    <t>Số nhà 21, đường A7, thôn 1, xã Cư ÊBua</t>
  </si>
  <si>
    <t>Măng Ma Rết</t>
  </si>
  <si>
    <t>303/2 Phan Bội Châu, P. Tân Tiến</t>
  </si>
  <si>
    <t>Cao Thị Trinh</t>
  </si>
  <si>
    <t>Nguyễn Minh Tâm+ Nguyễn Văn Trọng</t>
  </si>
  <si>
    <t>45A/19 Mạc Đỉnh Chi, P. Tân Tiến</t>
  </si>
  <si>
    <t>Xí nghiệp chế biến gỗ Tây Nguyên
Lê Thị Kim Hoa + Trần Ngọc Điền</t>
  </si>
  <si>
    <t>Lưu Thái Thạch</t>
  </si>
  <si>
    <t>159/1/3 Quang Trung, P. Tân Tiến</t>
  </si>
  <si>
    <t>Lưu Thái Trưởng</t>
  </si>
  <si>
    <t>Đỗ Thanh Thủy</t>
  </si>
  <si>
    <t>333/8 Quang Trung, P. Tân Tiến</t>
  </si>
  <si>
    <t>Nguyễn Thị Kim Hà</t>
  </si>
  <si>
    <t>42/5 Hồ Tùng Mậu, P. Tân Tiến</t>
  </si>
  <si>
    <t>23/6 Hồ Tùng Mậu, P. Tân Tiến</t>
  </si>
  <si>
    <t>Nguyễn Văn Duy+ Bảo Hoàng Yến</t>
  </si>
  <si>
    <t>23/4 Hồ Tùng Mậu, P. Tân Tiến</t>
  </si>
  <si>
    <t>Trần Văn Lâm</t>
  </si>
  <si>
    <t>151/56 Lê Hồng Phong</t>
  </si>
  <si>
    <t>Nguyễn Phi Tuấn</t>
  </si>
  <si>
    <t>Đào Hoàng Phong
Võ Thị Bích Hương</t>
  </si>
  <si>
    <t>94 Quang Trung, p. Tân Tiến</t>
  </si>
  <si>
    <t>Lê Đình Vinh + Văn Quang Thắng + Nguyễn Văn Hòa</t>
  </si>
  <si>
    <t>Số 54A Phan Huy Ích, P.15, Q.Tân Bình, Tp.HCM (Vinh + Thắng); Xóm 8, xã Đồng Tâm, huyện Mỹ Đức, Tp.Hà Nội (Hòa)</t>
  </si>
  <si>
    <t xml:space="preserve">Nguyễn Thị Thu Hiền </t>
  </si>
  <si>
    <t>Số 266/5 Hoàng Diệu, P.Thành Công, Tp.BMT</t>
  </si>
  <si>
    <t>DNTN Vũ Long (Phan Thị Xuân Hương)</t>
  </si>
  <si>
    <t>Số 222 Xô Viết Nghệ Tĩnh, P.Thành Công, Tp.BMT</t>
  </si>
  <si>
    <t>Phan Thương (Tuấn)</t>
  </si>
  <si>
    <t>Số 103 Trần Phú, P.Thành Công, Tp.BMT</t>
  </si>
  <si>
    <t>Trần Thanh</t>
  </si>
  <si>
    <t>Số 297 Trần Phú, P.Thành Công, Tp.BMT</t>
  </si>
  <si>
    <t>Nguyễn Đức Minh (Minh Sữa)</t>
  </si>
  <si>
    <t>Thôn 7, xã Hòa Khánh, Tp.BMT</t>
  </si>
  <si>
    <t xml:space="preserve">Phan Thị Xuân Hương </t>
  </si>
  <si>
    <t>Ngô Thị Phẩm + Châu Thị Yến</t>
  </si>
  <si>
    <t>Số 34 Thôn 04, xã Hòa Khánh, Tp.BMT</t>
  </si>
  <si>
    <t xml:space="preserve">Nguyễn Hữu Thảo </t>
  </si>
  <si>
    <t>Số 50 Phạm Ngũ Lão, P.Thành Công, Tp.BMT</t>
  </si>
  <si>
    <t>Huỳnh Thị Mỹ Ngọc + Phan Thanh Lập</t>
  </si>
  <si>
    <t>Số 118 Nguyễn Đức Cảnh (Trú quán), Số 46 Nguyễn Tri Phương (Tạm trú), P.Thành Công, Tp.BMT</t>
  </si>
  <si>
    <t>Lê Khoa và Vũ Thị Hoàng Thảo</t>
  </si>
  <si>
    <t>Số 387 Lê Hồng Phong, P.Thành Công, Tp.BMT</t>
  </si>
  <si>
    <t xml:space="preserve">Đã xử lý tài sản thế chấp thi hành được một phần số còn lại không đủ thi hành không còn tài sản, thu nhập nào khác để thi hành </t>
  </si>
  <si>
    <t>Đương sự bỏ đi khỏi địa phương, không có tài sản, thu nhập để thi hành án.</t>
  </si>
  <si>
    <t>Đương sự đã bỏ đi khỏi địa phương, không có tài sản, thu nhập để thi hành án.</t>
  </si>
  <si>
    <t>Không có tài sản, thu nhập
đã bỏ đi khỏi địa phương</t>
  </si>
  <si>
    <t xml:space="preserve">Không có tài sản, thu nhập đã bỏ đi khỏi địa phương </t>
  </si>
  <si>
    <t>Đương sự đã bỏ đi hỏi địa phương không có tài sản, thu nhập để thi hành án.</t>
  </si>
  <si>
    <t>Tài sản đã kê biên xử lý cho Bản án khác, không có tài sản, thu nhập để thi hành án, đã bỏ đi khỏi địa phương.</t>
  </si>
  <si>
    <t>Không có tài sản, thu nhập để thi hành án.</t>
  </si>
  <si>
    <t>Tài sản đã kê biên xử lý cho Bản án khác, không có tài sản, thu nhập để thi hành án, sau khi bị xử lý tài sản đương sự đã bỏ đi khỏi địa phương.</t>
  </si>
  <si>
    <t>Tài sản đã kê biên xử lý cho Bản án khác, không có tài sản, thu nhập để thi hành án</t>
  </si>
  <si>
    <t>Không có tài sản thu nhập, đã bỏ đi khỏi địa phương</t>
  </si>
  <si>
    <t>Đang chấp hành hình phạt tù, không có tài sản, thu nhập để thi hành án.</t>
  </si>
  <si>
    <t>Tài sản đã kê biên xử lý cho Bản án khác, không có tài sản, thu nhập để thi hành án.</t>
  </si>
  <si>
    <t>Không có tài sản, thu nhập để thi hành án, đã bỏ đi khỏi địa phương.</t>
  </si>
  <si>
    <t>Không có tài sản, thu nhập để thi hành án, đã bỏ đi khỏi địa phương</t>
  </si>
  <si>
    <t>Tài sản thế chấp ngân hàng không đủ chi phí cưỡng chế, không có tài sản thu nhập nào hác</t>
  </si>
  <si>
    <t>Đang chấp hành hình phạt tù không có tài sản, thu nhập</t>
  </si>
  <si>
    <t>Tài sản thế chấp ngân hàng không đủ chi phí cưỡng chế, không có tài sản, thu nhập nào khác</t>
  </si>
  <si>
    <t>Đương sự bỏ đi khỏi địa phương, tài sản đã chuyển nhượng trước khi có bản án, người mua tài sản và người được thi hành án đang tranh chấp, Tòa án đang thụ lý giải quyết chưa xử lý được.</t>
  </si>
  <si>
    <t>Tài sản thế chấp ngân hàng không đủ chi phí cưỡng chế, không có tài sản thu nhập nào khác, công ty không còn hoạt động, đã bỏ đi khỏi địa phương</t>
  </si>
  <si>
    <t>Tài sản thế chấp ngân hàng không đủ xử lý, không có tài sản thu nhập nào khác</t>
  </si>
  <si>
    <t>Tài sản thế chấp ngân hàng không đủ xử lý</t>
  </si>
  <si>
    <t>Không có tài 
sản, thu nhập</t>
  </si>
  <si>
    <t>Tài sản không 
đảm bảo nợ vay</t>
  </si>
  <si>
    <t>Tài sản thế chấp giá trị không đủ thanh toán cho Ngân hàng, tài sản không xử lý được do nhà xây lấn sang đất người khác</t>
  </si>
  <si>
    <t>Tài sản thế chấp giá trị không đủ thanh toán cho Ngân hàng</t>
  </si>
  <si>
    <t>Không xác định được địa chỉ, không có tài sản</t>
  </si>
  <si>
    <t>không xác định nơi cư trú và không có tài sản nguồn thu nhập</t>
  </si>
  <si>
    <t>Không có thu nhập, không có tài sản</t>
  </si>
  <si>
    <t>Không có thu nhập, tài sản</t>
  </si>
  <si>
    <t>Tài sản tạm giữ để THA là 01 dây chuyền mặt ngọc hình phật màu xanh hiện nay không có tổ chức, cá nhân nào trên địa bàn tỉnh Đắk Lắk xác định được giá trị TS để THA</t>
  </si>
  <si>
    <t>Đương sự không có tài sản, thu nhập để thi hành án</t>
  </si>
  <si>
    <t>Đương sự không có tài sản, thu nhập theo biên bản xác minh ngày 22/7/2015</t>
  </si>
  <si>
    <t>Đương sự bỏ đi khỏi địa phương, không xác định được địa chỉ, không có tài sản, thu nhập</t>
  </si>
  <si>
    <t>Đương sự không có tài sản, thu nhập</t>
  </si>
  <si>
    <t>Đương sự không có tài sản, thu nhập theo biên bản xác minh ngày 25/8/2015</t>
  </si>
  <si>
    <t>Đương sự vắng mặt nơi cư trú, tài sản đang thế chấp ngân hàng, đã ra QĐ số 320 ngày 24/7/2015 về việc chưa có điều kiện THA</t>
  </si>
  <si>
    <t xml:space="preserve"> Tài sản kê biên có tranh chấp, Tòa án thành phố BMT đang thu lý giải quyết, đã có thông báo về kết quả định giá tài sản ngày 07/10/2015 </t>
  </si>
  <si>
    <t>Đương sự không có tài sản, thu nhập theo biên bản xác minh ngày 23/7/2015</t>
  </si>
  <si>
    <t>Không có tài sản, nguồn thu nhập để THA</t>
  </si>
  <si>
    <t>Đương sự không có tài sản, thu nhập theo biên bản xác minh ngày 24/8/2015 và Công văn trả lời xác minh của VPĐK-QSD đất Tp.BMT ngày 01/9/2015</t>
  </si>
  <si>
    <t>33/QĐ-PT ngày 18/6/2014</t>
  </si>
  <si>
    <t>234/QĐ-CCTHADS 30/11/2015</t>
  </si>
  <si>
    <t>58/HSPT ngày 21/9/1999</t>
  </si>
  <si>
    <t>151/QĐ-CCTHADS 30/10/2015</t>
  </si>
  <si>
    <t>03/HSPT ngày 23/12/2015</t>
  </si>
  <si>
    <t>240/QĐ-CCTHADS 30/11/2015</t>
  </si>
  <si>
    <t>04/KDTMST, ngày 26/6/2008</t>
  </si>
  <si>
    <t>235/QĐ-CCTHADS 30/11/2015</t>
  </si>
  <si>
    <t>45/QĐST-DS, ngày 04/8/2009</t>
  </si>
  <si>
    <t>244/QĐ-CCTHADS 30/11/2015</t>
  </si>
  <si>
    <t>87/DSST, ngày 06/7/2010</t>
  </si>
  <si>
    <t>236/QĐ-CCTHADS 30/11/2015</t>
  </si>
  <si>
    <t>17/QĐ-PT, ngày 05/7/2010</t>
  </si>
  <si>
    <t>238/QĐ-CCTHADS 30/11/2015</t>
  </si>
  <si>
    <t>74/DSST, ngày 06/3/2010</t>
  </si>
  <si>
    <t>225/QĐ-CCTHADS 30/11/2015</t>
  </si>
  <si>
    <t>103/HSPT, ngày 30/3/2009</t>
  </si>
  <si>
    <t>220/QĐ-CCTHADS 30/11/2015</t>
  </si>
  <si>
    <t>47/DSST ngày 04/12/2010</t>
  </si>
  <si>
    <t>232/QĐ-CCTHADS 30/11/2015</t>
  </si>
  <si>
    <t>18/QĐ-PT ngày 18/6/2009</t>
  </si>
  <si>
    <t>237/QĐ-CCTHADS 30/11/2015</t>
  </si>
  <si>
    <t>07/QĐ-PT ngày 03/4/2010</t>
  </si>
  <si>
    <t>221/QĐ-CCTHADS 30/11/2015</t>
  </si>
  <si>
    <t>276/HSST ngày 17/11/2010</t>
  </si>
  <si>
    <t>227/QĐ-CCTHADS ngày 30/11/2015</t>
  </si>
  <si>
    <t>228/HSPT ngày 08/5/2010</t>
  </si>
  <si>
    <t>241/QĐ-CCTHADS 30/11/2015</t>
  </si>
  <si>
    <t>321/HSPT ngày 11/02/2011</t>
  </si>
  <si>
    <t>228/QĐ-CCTHADS; 229/QĐ-CCTHADS cùng 30/11/2015</t>
  </si>
  <si>
    <t>120/QĐ-CCTHADS ngày 30/10/2015</t>
  </si>
  <si>
    <t>39/DSPT ngày 17/3/2010</t>
  </si>
  <si>
    <t>231/QĐ-CCTHADS 30/11/2015</t>
  </si>
  <si>
    <t>90/QĐ-DSST ngày 16/5/2010</t>
  </si>
  <si>
    <t>243/QĐ-CCTHADS  30/11/2015</t>
  </si>
  <si>
    <t>54/DSST ngày 04/8/2012</t>
  </si>
  <si>
    <t>219/QĐ-CCTHADS 30/11/2015</t>
  </si>
  <si>
    <t>86/DSPT ngày 06/7/2013</t>
  </si>
  <si>
    <t>226/QĐ-CCTHADS 30/11/2015</t>
  </si>
  <si>
    <t>86/DSST ngày 07/8/2013</t>
  </si>
  <si>
    <t>233/QĐ-CCTHADS 30/11/2015</t>
  </si>
  <si>
    <t>632/HSPT ngày 10/11/2010</t>
  </si>
  <si>
    <t>212/QĐ-CCTHADS 16/11/2015</t>
  </si>
  <si>
    <t>10/QĐST-DS ngày 23/5/2014</t>
  </si>
  <si>
    <t>222/QĐ-CCTHADS 30/11/2015</t>
  </si>
  <si>
    <t>84/QĐST-DS ngày 26/6/2014</t>
  </si>
  <si>
    <t>230/QĐ-CCTHADS 30/11/2015</t>
  </si>
  <si>
    <t>89/DSST ngày 18/8/2014</t>
  </si>
  <si>
    <t>239/QĐ-CCTHADS 30/11/2015</t>
  </si>
  <si>
    <t>05/KDTMPT ngày 19/6/2014</t>
  </si>
  <si>
    <t>242/QĐ-CCTHADS 30/11/2015</t>
  </si>
  <si>
    <t>29/KDTMST ngày 11/3/2014</t>
  </si>
  <si>
    <t>224/QĐ-CCTHADS ngày 30/11/2015</t>
  </si>
  <si>
    <t>21/QĐST-DS ngày 08/4/2015</t>
  </si>
  <si>
    <t>223/QĐCC-THADS 30/11/2015</t>
  </si>
  <si>
    <t>36/DSST ngày 13/3/2015</t>
  </si>
  <si>
    <t>266/QĐ-CCTHADS
01/12/2015</t>
  </si>
  <si>
    <t>163/2011/QĐST-DS ngày 20/9/2011</t>
  </si>
  <si>
    <t>267/QĐ-CCTHADS
01/12/2015</t>
  </si>
  <si>
    <t>166/2011/QĐST-DS ngày 23/9/2011</t>
  </si>
  <si>
    <t>268/QĐ-CCTHADS
01/12/2015</t>
  </si>
  <si>
    <t>138/201QĐST-DS 30/7/2010</t>
  </si>
  <si>
    <t>269/QĐ-CCTHADS
01/12/2015</t>
  </si>
  <si>
    <t>164/2011/QĐST-DS ngày 21/9/2011</t>
  </si>
  <si>
    <t>270/QĐ-CCTHADS
01/12/2015</t>
  </si>
  <si>
    <t>132/2008/HSST ngày 06/8/2008</t>
  </si>
  <si>
    <t>271/QĐ-CCTHADS
01/12/2015</t>
  </si>
  <si>
    <t>113/2011/QĐST-DS ngày 10/8/2011</t>
  </si>
  <si>
    <t>272/QĐ-CCTHADS
01/12/2015</t>
  </si>
  <si>
    <t>320/2013/HSST ngày 21/11/2013</t>
  </si>
  <si>
    <t>273/QĐ-CCTHADS
01/12/2015</t>
  </si>
  <si>
    <t>133/2011/QĐST-DS ngày 24/8/2011</t>
  </si>
  <si>
    <t>274/QĐ-CCTHADS
01/12/2015</t>
  </si>
  <si>
    <t>87/2009/QĐST-DS ngày 04/5/2009</t>
  </si>
  <si>
    <t>275/QĐ-CCTHADS
01/12/2015</t>
  </si>
  <si>
    <t>145/KDTM-ST ngày 19/10/2011</t>
  </si>
  <si>
    <t>276/QĐ-CCTHADS
01/12/2015</t>
  </si>
  <si>
    <t>25/2014/HSST ngày 27/5/2014</t>
  </si>
  <si>
    <t>277/QĐ-CCTHADS
01/12/2015</t>
  </si>
  <si>
    <t>39/2011/HSST ngày 26/01/2011</t>
  </si>
  <si>
    <t>278/QĐ-CCTHADS
01/12/2015</t>
  </si>
  <si>
    <t>28/2010/HSPT ngày 26/11/2010</t>
  </si>
  <si>
    <t>279/QĐ-CCTHADS
01/12/2015</t>
  </si>
  <si>
    <t>928/2002/HSST ngày 19/7/2002</t>
  </si>
  <si>
    <t>280/QĐ-CCTHADS
01/12/2015</t>
  </si>
  <si>
    <t>359/2014/HSPT ngày 17/9/2014</t>
  </si>
  <si>
    <t>281/QĐ-CCTHADS
01/12/2015</t>
  </si>
  <si>
    <t>71/2014/QĐ-PT ngày 25/12/2014</t>
  </si>
  <si>
    <t>282/QĐ-CCTHADS
01/12/2015</t>
  </si>
  <si>
    <t>1376/2008/KDTM-ST ngày 15/8/2008</t>
  </si>
  <si>
    <t>283/QĐ-CCTHADS
01/12/2015</t>
  </si>
  <si>
    <t>07/2015/KDTM-ST ngày 06/04/2015</t>
  </si>
  <si>
    <t>284/QĐ-CCTHADS
01/12/2015</t>
  </si>
  <si>
    <t>20/2011/DSST ngày 02/03/2011</t>
  </si>
  <si>
    <t>285/QĐ-CCTHADS
01/12/2015</t>
  </si>
  <si>
    <t>143/2011/QĐST-DS ngày 06/9/2011</t>
  </si>
  <si>
    <t>286/QĐ-CCTHADS
01/12/2015</t>
  </si>
  <si>
    <t>137/2009/DSST  ngày 29/9/2009</t>
  </si>
  <si>
    <t>287/QĐ-CCTHADS
01/12/2015</t>
  </si>
  <si>
    <t>100/2012/DSST  ngày 10/09/2012</t>
  </si>
  <si>
    <t>288/QĐ-CCTHADS
01/12/2015</t>
  </si>
  <si>
    <t>161/2011/QĐST-DS ngày 19/9/2011</t>
  </si>
  <si>
    <t>142
30/10/2015</t>
  </si>
  <si>
    <t>132
30/10/2015</t>
  </si>
  <si>
    <t>137
30/10/2015</t>
  </si>
  <si>
    <t>176/HSPT</t>
  </si>
  <si>
    <t>127
30/10/2015</t>
  </si>
  <si>
    <t>236/HSPT</t>
  </si>
  <si>
    <t>135
30/10/2015</t>
  </si>
  <si>
    <t>13/HSST</t>
  </si>
  <si>
    <t>139
30/10/2015</t>
  </si>
  <si>
    <t>146/DSST</t>
  </si>
  <si>
    <t>126
30/10/2015</t>
  </si>
  <si>
    <t>216/Q§ST</t>
  </si>
  <si>
    <t>146
30/10/2015</t>
  </si>
  <si>
    <t>149/HSST</t>
  </si>
  <si>
    <t>136
30/10/2015</t>
  </si>
  <si>
    <t>01/Q§ST</t>
  </si>
  <si>
    <t>425
17/9/2015</t>
  </si>
  <si>
    <t>71/Q§ST-DS</t>
  </si>
  <si>
    <t>134
30/10/2015</t>
  </si>
  <si>
    <t>54/Q§ST</t>
  </si>
  <si>
    <t>17/DSST</t>
  </si>
  <si>
    <t>140
30/10/2015</t>
  </si>
  <si>
    <t>35/DSST</t>
  </si>
  <si>
    <t>128
30/10/2015</t>
  </si>
  <si>
    <t>113/DSST</t>
  </si>
  <si>
    <t>138
30/10/2015</t>
  </si>
  <si>
    <t>119/HSST</t>
  </si>
  <si>
    <t>145
30/10/2015</t>
  </si>
  <si>
    <t>215/HSST</t>
  </si>
  <si>
    <t>144
30/10/2015</t>
  </si>
  <si>
    <t>40/HSST</t>
  </si>
  <si>
    <t>141
30/10/2015</t>
  </si>
  <si>
    <t>143
30/10/2015</t>
  </si>
  <si>
    <t>05/DSST</t>
  </si>
  <si>
    <t>130
30/10/2015</t>
  </si>
  <si>
    <t>36/HNG§</t>
  </si>
  <si>
    <t>131
30/10/2015</t>
  </si>
  <si>
    <t>38/HSST</t>
  </si>
  <si>
    <t>422
17/9/2015</t>
  </si>
  <si>
    <t>79/DSST
22/7/2014</t>
  </si>
  <si>
    <t>304
21/7/2015</t>
  </si>
  <si>
    <t>159/DSST
30/10/2014</t>
  </si>
  <si>
    <t>133
30/10/2015</t>
  </si>
  <si>
    <t>359/HSPT</t>
  </si>
  <si>
    <t xml:space="preserve">360
06/8/2015
</t>
  </si>
  <si>
    <t>177/Q§ST</t>
  </si>
  <si>
    <t>359
06/8/2015</t>
  </si>
  <si>
    <t>423
17/9/2015</t>
  </si>
  <si>
    <t>149/HSPT</t>
  </si>
  <si>
    <t>303
21/7/2015</t>
  </si>
  <si>
    <t>76/HSPT</t>
  </si>
  <si>
    <t>331</t>
  </si>
  <si>
    <t>71/Q§ST</t>
  </si>
  <si>
    <t>285/CCTHA ngày 09/7/2015</t>
  </si>
  <si>
    <t>371/CCTHA ngày 20/8/2015</t>
  </si>
  <si>
    <t>376/QĐTHA
25/8/2015</t>
  </si>
  <si>
    <t>20/QĐ-DSST
15/02/2012</t>
  </si>
  <si>
    <t>11/QĐTHA
19/10/2015</t>
  </si>
  <si>
    <t>116/DSST 
26/6/2015</t>
  </si>
  <si>
    <t>04/QĐTHA
07/10/2015</t>
  </si>
  <si>
    <t>174/DSST
28/9/2012</t>
  </si>
  <si>
    <t>03/QĐTHA
07/10/2015</t>
  </si>
  <si>
    <t>20/QĐPT
04/4/2011</t>
  </si>
  <si>
    <t>434/QĐTHA
18/9/2015</t>
  </si>
  <si>
    <t>16/KDTMST
22/11/2012</t>
  </si>
  <si>
    <t>116/QĐTHA
29/10/2015</t>
  </si>
  <si>
    <t>30/QĐ-DSST
21/11/2013</t>
  </si>
  <si>
    <t>113/QĐTHA
29/10/2015</t>
  </si>
  <si>
    <t>9/QĐKDTMST
29/3/2013</t>
  </si>
  <si>
    <t>10/QĐTHA
09/10/2015</t>
  </si>
  <si>
    <t>41/HSST
01/02/2013</t>
  </si>
  <si>
    <t>70/QĐTHA
27/10/20158</t>
  </si>
  <si>
    <t>143/DSST
17/10/2011</t>
  </si>
  <si>
    <t>398/QĐTHA
10/9/2015</t>
  </si>
  <si>
    <t>04/KDTMPT
18/4/2011</t>
  </si>
  <si>
    <t>114/QĐTHA
29/10/2015</t>
  </si>
  <si>
    <t>09/KDTMPT
30/9/2011</t>
  </si>
  <si>
    <t>69/QĐTHA
27/10/2015</t>
  </si>
  <si>
    <t>116/HSST
06/11/2012</t>
  </si>
  <si>
    <t>63/QĐTHA
27/10/2015</t>
  </si>
  <si>
    <t>74/DSST
24/6/2013</t>
  </si>
  <si>
    <t>409/QĐTHA
16/9/2015</t>
  </si>
  <si>
    <t>100/QĐST-DS
22/7/2013</t>
  </si>
  <si>
    <t>115/QĐTHA
29/10/2015</t>
  </si>
  <si>
    <t>4/QĐSTLĐ
19/12/2015</t>
  </si>
  <si>
    <t>410/QĐTHA
16/9/2015</t>
  </si>
  <si>
    <t>110/DSST
16/8/2013</t>
  </si>
  <si>
    <t>07/QĐTHA
07/10/2015</t>
  </si>
  <si>
    <t>171/DSST
10/12/2013</t>
  </si>
  <si>
    <t>440/QĐTHA
22/9/2015</t>
  </si>
  <si>
    <t>28/KDTMST
18/12/2013</t>
  </si>
  <si>
    <t>68/QĐTHA
27/10/2015</t>
  </si>
  <si>
    <t>39/QĐPT
10/9/2012</t>
  </si>
  <si>
    <t>09/QĐTHA
07/10/2015</t>
  </si>
  <si>
    <t>31/QĐST-DS
18/3/2014</t>
  </si>
  <si>
    <t>364/QĐTHA
18/8/2015</t>
  </si>
  <si>
    <t>78/QĐST-DS
18/6/2014</t>
  </si>
  <si>
    <t>64/QĐTHA
27/10/2015</t>
  </si>
  <si>
    <t>128/QĐST-DS
12/9/2014</t>
  </si>
  <si>
    <t>6/QĐTHA
07/10/2015</t>
  </si>
  <si>
    <t>119/HSPT
15/4/2014</t>
  </si>
  <si>
    <t>5/QĐTHA
07/10/2015</t>
  </si>
  <si>
    <t>66/QĐTHA
27/10/2015</t>
  </si>
  <si>
    <t>13/KDTM
05/8/2013</t>
  </si>
  <si>
    <t>377/QĐTHA
25/8/2015</t>
  </si>
  <si>
    <t>139/DSST
15/9/2010</t>
  </si>
  <si>
    <t>397/QĐTHA
10/9/2015</t>
  </si>
  <si>
    <t>03/QĐKDTM
01/6/2011</t>
  </si>
  <si>
    <t>71/QĐTHA
27/10/2015</t>
  </si>
  <si>
    <t>04/DSST
30/12/2010</t>
  </si>
  <si>
    <t>02/QĐTHA
07/10/2015</t>
  </si>
  <si>
    <t>55/CNTTĐS
09/5/2011</t>
  </si>
  <si>
    <t>361/QĐTHA
10/8/2015</t>
  </si>
  <si>
    <t>131/QĐST-DS
03/9/2013</t>
  </si>
  <si>
    <t>8/QĐTHA
07/10/2015</t>
  </si>
  <si>
    <t>5/QĐSTKDTM
03/02/2015</t>
  </si>
  <si>
    <t>67/QĐTHA
27/10/2015</t>
  </si>
  <si>
    <t>17/DSST
30/01/2015</t>
  </si>
  <si>
    <t>292/QĐTHA
13/7/2015</t>
  </si>
  <si>
    <t>110/DSST
10/9/2014</t>
  </si>
  <si>
    <t>294
29/12/2015</t>
  </si>
  <si>
    <t>18/KDTMST
229/2014</t>
  </si>
  <si>
    <t>295
19/12/2015</t>
  </si>
  <si>
    <t>161/QĐCNTT
26/10/2015</t>
  </si>
  <si>
    <t>290
24/12/2015</t>
  </si>
  <si>
    <t>19/QĐCNTT
27/01/2015</t>
  </si>
  <si>
    <t>289
24/12/2015</t>
  </si>
  <si>
    <t>22/KDTMST
29/9/2014</t>
  </si>
  <si>
    <t xml:space="preserve">300/QĐ-CCTHA
29/12/2015
</t>
  </si>
  <si>
    <t>166/HSST
29/9/2005</t>
  </si>
  <si>
    <t>298/QĐ-CCTHA
29/12/2015</t>
  </si>
  <si>
    <t xml:space="preserve">208/QĐST-DS
19/11/2010
</t>
  </si>
  <si>
    <t>299/QĐ-CCTHA
29/12/2015</t>
  </si>
  <si>
    <t>02/QĐST-DS
05/01/2010</t>
  </si>
  <si>
    <t>297/QĐ-CCTHA
29/12/2015</t>
  </si>
  <si>
    <t>309/HSPT
29/8/2013</t>
  </si>
  <si>
    <t>296/QĐ-CCTHA
29/12/2015</t>
  </si>
  <si>
    <t>250/QĐ-CCTHADS
30/11/2015</t>
  </si>
  <si>
    <t>379/HSPT
25/10/2012</t>
  </si>
  <si>
    <t>248/QĐ-CCTHADS
30/11/2015</t>
  </si>
  <si>
    <t>05/DSST
25/4/1997</t>
  </si>
  <si>
    <t>247/QĐ-CCTHADS
30/11/2015</t>
  </si>
  <si>
    <t>249/QĐ-CCTHADS
30/11/2015</t>
  </si>
  <si>
    <t>359/HSPT
17/9/2014</t>
  </si>
  <si>
    <t>245/QĐ-CCTHADS
30/11/2015</t>
  </si>
  <si>
    <t>110/QĐST-DS
20/8/2014</t>
  </si>
  <si>
    <t>246/QĐ-CCTHADS
30/11/2015</t>
  </si>
  <si>
    <t>115/QĐ-CNSTTĐS
26/8/2014</t>
  </si>
  <si>
    <t>251/QĐ-CCTHADS
30/11/2015</t>
  </si>
  <si>
    <t>18/HSPT
18/3/2015</t>
  </si>
  <si>
    <t>252/QĐ-CCTHADS
30/11/2015</t>
  </si>
  <si>
    <t>05/QĐST-HNGĐ
13/01/2011</t>
  </si>
  <si>
    <t>128/DSST
22/9/2011</t>
  </si>
  <si>
    <t>254/QĐ-CCTHADS
30/11/2015</t>
  </si>
  <si>
    <t>28/HSST
24/01/2011</t>
  </si>
  <si>
    <t>255/QĐ-CCTHADS
30/11/2015</t>
  </si>
  <si>
    <t>22/HSPT
29/9/2011</t>
  </si>
  <si>
    <t>256/QĐ-CCTHADS
30/11/2015</t>
  </si>
  <si>
    <t>66/QĐST-KDTM
23/10/2008</t>
  </si>
  <si>
    <t>257/QĐ-CCTHADS
30/11/2015</t>
  </si>
  <si>
    <t>34/HSPT
31/10/2014</t>
  </si>
  <si>
    <t>258/QĐ-CCTHADS
30/11/2015</t>
  </si>
  <si>
    <t>38/HSPT
29/01/2015</t>
  </si>
  <si>
    <t>259/QĐ-CCTHADS
30/11/2015</t>
  </si>
  <si>
    <t>282/HSPT
01,02/8/2012</t>
  </si>
  <si>
    <t>260/QĐ-CCTHADS
30/11/2015</t>
  </si>
  <si>
    <t>261/QĐ-CCTHADS
30/11/2015</t>
  </si>
  <si>
    <t>136/HSST
03/5/2012</t>
  </si>
  <si>
    <t>262/QĐ-CCTHADS
30/11/2015</t>
  </si>
  <si>
    <t>263/QĐ-CCTHADS
30/11/2015</t>
  </si>
  <si>
    <t>15/QĐST-DS
21/01/2015</t>
  </si>
  <si>
    <t>264/QĐ-CCTHADS
30/11/2015</t>
  </si>
  <si>
    <t>127/HSST
10/5/2013</t>
  </si>
  <si>
    <t>265/QĐ-CCTHADS
30/11/2015</t>
  </si>
  <si>
    <t>489/HSPT
23/12/2014</t>
  </si>
  <si>
    <t>291/QĐ-CCTHADS
25/12/2015</t>
  </si>
  <si>
    <t>11/2014/QĐST-KDTM
30/5/2014</t>
  </si>
  <si>
    <t>292/QĐ-CCTHADS
25/12/2015</t>
  </si>
  <si>
    <t>10/DSST
21/01/2015</t>
  </si>
  <si>
    <t xml:space="preserve"> 319/QĐ-CCTHADS 24/7/2015</t>
  </si>
  <si>
    <t>333/HSPT 07/9/2014</t>
  </si>
  <si>
    <t xml:space="preserve"> 341/QĐ-CCTHADS 30/7/2015 </t>
  </si>
  <si>
    <t>07/HSST 10/02/014</t>
  </si>
  <si>
    <t>323/QĐ-CCTHADS  24/7/2015</t>
  </si>
  <si>
    <t>105/QĐST-DS 07/8/2014</t>
  </si>
  <si>
    <t xml:space="preserve"> 383/QĐ-CCTHADS 27/8/2015</t>
  </si>
  <si>
    <t>310/HSPT 15/8/2014</t>
  </si>
  <si>
    <t xml:space="preserve">340/QĐ-CCTHADS 30/7/2015  </t>
  </si>
  <si>
    <t>280/HSPT 30/7/2014</t>
  </si>
  <si>
    <t xml:space="preserve"> 378/QĐ-CCTHADS 25/8/2015 </t>
  </si>
  <si>
    <t>398/HSPT- 30/9/2014</t>
  </si>
  <si>
    <t xml:space="preserve"> 320/QĐ-CCTHADS 24/7/2015</t>
  </si>
  <si>
    <t>153/QĐST-DS 07/11/2014</t>
  </si>
  <si>
    <t xml:space="preserve"> 321/QĐ-CCTHADS 24/7/2015</t>
  </si>
  <si>
    <t>157/QĐST-DS 11/11/2014</t>
  </si>
  <si>
    <t xml:space="preserve">344/QĐ-CCTHADS 31/7/2015 </t>
  </si>
  <si>
    <t>06/KDTM 11/02/2015</t>
  </si>
  <si>
    <t xml:space="preserve"> 318/QĐ-CCTHADS 24/7/2015 </t>
  </si>
  <si>
    <t>32/QĐST-DS 24/02/2015</t>
  </si>
  <si>
    <t xml:space="preserve"> 322/QĐ-CCTHADS 24/7/2015 </t>
  </si>
  <si>
    <t>52/DSPT 10/4/2015</t>
  </si>
  <si>
    <t xml:space="preserve"> 392/QĐ-CCTHADS 08/9/2015 </t>
  </si>
  <si>
    <t>98/QĐST-DS 10/7/2015</t>
  </si>
  <si>
    <t>Thôn 6, xã Hòa Tân, Krông Bông</t>
  </si>
  <si>
    <t>06/QĐ-CCTHADS
08/01/2016</t>
  </si>
  <si>
    <t>03/2012/HSST
11/01/2012</t>
  </si>
  <si>
    <t>Nguyễn Văn Tiến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</si>
</sst>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Red]#,##0"/>
    <numFmt numFmtId="176" formatCode="_-* #,##0.00\ _€_-;\-* #,##0.00\ _€_-;_-* &quot;-&quot;??\ _€_-;_-@_-"/>
    <numFmt numFmtId="177" formatCode="_-* #,##0\ _€_-;\-* #,##0\ _€_-;_-* &quot;-&quot;??\ _€_-;_-@_-"/>
    <numFmt numFmtId="178" formatCode="#,##0.0;[Red]#,##0.0"/>
    <numFmt numFmtId="179" formatCode="mm/dd/yyyy"/>
    <numFmt numFmtId="180" formatCode="d/mm/yyyy;@"/>
    <numFmt numFmtId="181" formatCode="_-* #,##0\ _₫_-;\-* #,##0\ _₫_-;_-* &quot;-&quot;??\ _₫_-;_-@_-"/>
    <numFmt numFmtId="182" formatCode="dd/mm/yyyy;@"/>
    <numFmt numFmtId="183" formatCode="[$-1010000]d/m/yyyy;@"/>
    <numFmt numFmtId="184" formatCode="0;[Red]0"/>
    <numFmt numFmtId="185" formatCode="_-* #,##0_-;\-* #,##0_-;_-* &quot;-&quot;_-;_-@_-"/>
  </numFmts>
  <fonts count="64">
    <font>
      <sz val="10"/>
      <name val="Arial"/>
      <family val="0"/>
    </font>
    <font>
      <sz val="8"/>
      <name val="Arial"/>
      <family val="2"/>
    </font>
    <font>
      <b/>
      <sz val="10"/>
      <name val="Arial"/>
      <family val="2"/>
    </font>
    <font>
      <b/>
      <sz val="14"/>
      <name val="Times New Roman"/>
      <family val="1"/>
    </font>
    <font>
      <i/>
      <sz val="12"/>
      <name val="Times New Roman"/>
      <family val="1"/>
    </font>
    <font>
      <b/>
      <sz val="8"/>
      <name val="Times New Roman"/>
      <family val="1"/>
    </font>
    <font>
      <i/>
      <sz val="8"/>
      <name val="Times New Roman"/>
      <family val="1"/>
    </font>
    <font>
      <sz val="8"/>
      <name val="Times New Roman"/>
      <family val="1"/>
    </font>
    <font>
      <b/>
      <i/>
      <sz val="8"/>
      <name val="Arial"/>
      <family val="2"/>
    </font>
    <font>
      <b/>
      <i/>
      <sz val="8"/>
      <name val="Times New Roman"/>
      <family val="1"/>
    </font>
    <font>
      <sz val="8"/>
      <color indexed="8"/>
      <name val="Times New Roman"/>
      <family val="1"/>
    </font>
    <font>
      <sz val="12"/>
      <name val="Times New Roman"/>
      <family val="1"/>
    </font>
    <font>
      <sz val="8"/>
      <name val=".VnTime"/>
      <family val="2"/>
    </font>
    <font>
      <sz val="9"/>
      <name val="Times New Roman"/>
      <family val="1"/>
    </font>
    <font>
      <sz val="10"/>
      <name val="Times New Roman"/>
      <family val="1"/>
    </font>
    <font>
      <b/>
      <sz val="10"/>
      <name val="Times New Roman"/>
      <family val="1"/>
    </font>
    <font>
      <sz val="8"/>
      <color indexed="8"/>
      <name val=".VnTime"/>
      <family val="2"/>
    </font>
    <font>
      <sz val="10"/>
      <color indexed="10"/>
      <name val="Times New Roman"/>
      <family val="1"/>
    </font>
    <font>
      <sz val="10"/>
      <color indexed="8"/>
      <name val="Times New Roman"/>
      <family val="1"/>
    </font>
    <font>
      <sz val="8"/>
      <color indexed="10"/>
      <name val="Times New Roman"/>
      <family val="1"/>
    </font>
    <font>
      <sz val="12"/>
      <color indexed="10"/>
      <name val="Times New Roman"/>
      <family val="1"/>
    </font>
    <font>
      <sz val="12"/>
      <color indexed="8"/>
      <name val="Times New Roman"/>
      <family val="1"/>
    </font>
    <font>
      <b/>
      <sz val="9"/>
      <name val="Tahoma"/>
      <family val="2"/>
    </font>
    <font>
      <sz val="9"/>
      <name val="Tahoma"/>
      <family val="2"/>
    </font>
    <font>
      <sz val="11"/>
      <name val="Times New Roman"/>
      <family val="1"/>
    </font>
    <font>
      <b/>
      <i/>
      <sz val="10"/>
      <name val="Times New Roman"/>
      <family val="1"/>
    </font>
    <font>
      <sz val="8"/>
      <name val="Cambria"/>
      <family val="1"/>
    </font>
    <font>
      <sz val="8"/>
      <color indexed="8"/>
      <name val="Arial"/>
      <family val="2"/>
    </font>
    <font>
      <sz val="8"/>
      <color indexed="63"/>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dashed"/>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color indexed="63"/>
      </top>
      <bottom style="dashed"/>
    </border>
    <border>
      <left style="thin"/>
      <right style="thin"/>
      <top style="dashed"/>
      <bottom style="dashed"/>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42">
    <xf numFmtId="0" fontId="0" fillId="0" borderId="0" xfId="0" applyAlignment="1">
      <alignment/>
    </xf>
    <xf numFmtId="0" fontId="0" fillId="0" borderId="10" xfId="0"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Alignment="1">
      <alignment horizontal="center"/>
    </xf>
    <xf numFmtId="0" fontId="5" fillId="0" borderId="10" xfId="0" applyFont="1" applyBorder="1" applyAlignment="1">
      <alignment horizontal="center" vertical="center" wrapText="1"/>
    </xf>
    <xf numFmtId="0" fontId="8" fillId="0" borderId="10" xfId="0" applyFont="1" applyBorder="1" applyAlignment="1">
      <alignment/>
    </xf>
    <xf numFmtId="0" fontId="9" fillId="0" borderId="10" xfId="0" applyFont="1" applyBorder="1" applyAlignment="1">
      <alignment/>
    </xf>
    <xf numFmtId="0" fontId="9" fillId="0" borderId="10" xfId="0" applyFont="1" applyBorder="1" applyAlignment="1">
      <alignment/>
    </xf>
    <xf numFmtId="0" fontId="1" fillId="0" borderId="10" xfId="0" applyFont="1" applyBorder="1" applyAlignment="1">
      <alignment/>
    </xf>
    <xf numFmtId="0" fontId="7"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0" xfId="0" applyFont="1" applyBorder="1" applyAlignment="1">
      <alignment/>
    </xf>
    <xf numFmtId="0" fontId="10"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5" fillId="0" borderId="10" xfId="0" applyFont="1" applyBorder="1" applyAlignment="1">
      <alignment/>
    </xf>
    <xf numFmtId="174" fontId="7" fillId="0" borderId="14" xfId="42" applyNumberFormat="1" applyFont="1" applyBorder="1" applyAlignment="1">
      <alignment horizontal="center" vertical="center"/>
    </xf>
    <xf numFmtId="0" fontId="7" fillId="0" borderId="10" xfId="0" applyFont="1" applyBorder="1" applyAlignment="1">
      <alignment horizontal="left"/>
    </xf>
    <xf numFmtId="0" fontId="7" fillId="0" borderId="10" xfId="0" applyFont="1" applyBorder="1" applyAlignment="1">
      <alignment horizontal="center" vertical="center"/>
    </xf>
    <xf numFmtId="0" fontId="7" fillId="0" borderId="10" xfId="0" applyFont="1" applyBorder="1" applyAlignment="1">
      <alignment horizontal="center" wrapText="1"/>
    </xf>
    <xf numFmtId="174" fontId="7" fillId="0" borderId="10" xfId="42" applyNumberFormat="1" applyFont="1" applyBorder="1" applyAlignment="1">
      <alignment horizontal="center" vertical="center"/>
    </xf>
    <xf numFmtId="3" fontId="9" fillId="0" borderId="10" xfId="0" applyNumberFormat="1" applyFont="1" applyBorder="1" applyAlignment="1">
      <alignment/>
    </xf>
    <xf numFmtId="0" fontId="7" fillId="0" borderId="10" xfId="0" applyFont="1" applyFill="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wrapText="1"/>
    </xf>
    <xf numFmtId="3" fontId="7" fillId="0" borderId="10" xfId="0" applyNumberFormat="1" applyFont="1" applyBorder="1" applyAlignment="1">
      <alignment horizontal="center" vertical="center"/>
    </xf>
    <xf numFmtId="174" fontId="7" fillId="0" borderId="10" xfId="42" applyNumberFormat="1" applyFont="1" applyBorder="1" applyAlignment="1">
      <alignment horizontal="center" vertical="center"/>
    </xf>
    <xf numFmtId="174" fontId="7" fillId="0" borderId="10" xfId="42" applyNumberFormat="1" applyFont="1" applyBorder="1" applyAlignment="1">
      <alignment horizontal="center" vertical="center" wrapText="1"/>
    </xf>
    <xf numFmtId="43" fontId="7" fillId="0" borderId="10" xfId="42"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6" fillId="0" borderId="10" xfId="0" applyFont="1" applyBorder="1" applyAlignment="1">
      <alignment/>
    </xf>
    <xf numFmtId="41" fontId="7" fillId="0" borderId="10" xfId="56" applyNumberFormat="1" applyFont="1" applyFill="1" applyBorder="1" applyAlignment="1">
      <alignment horizontal="center"/>
      <protection/>
    </xf>
    <xf numFmtId="3" fontId="7" fillId="0" borderId="10" xfId="0" applyNumberFormat="1" applyFont="1" applyBorder="1" applyAlignment="1">
      <alignment horizontal="center" vertical="center"/>
    </xf>
    <xf numFmtId="3" fontId="7" fillId="0" borderId="10" xfId="0" applyNumberFormat="1" applyFont="1" applyBorder="1" applyAlignment="1">
      <alignment horizontal="center"/>
    </xf>
    <xf numFmtId="3" fontId="1" fillId="0" borderId="10" xfId="0" applyNumberFormat="1" applyFont="1" applyBorder="1" applyAlignment="1">
      <alignment horizontal="center" vertical="center"/>
    </xf>
    <xf numFmtId="0" fontId="7" fillId="0" borderId="10" xfId="59" applyFont="1" applyBorder="1" applyAlignment="1">
      <alignment vertical="center"/>
      <protection/>
    </xf>
    <xf numFmtId="0" fontId="7" fillId="0" borderId="10" xfId="59" applyFont="1" applyBorder="1" applyAlignment="1">
      <alignment vertical="center" wrapText="1"/>
      <protection/>
    </xf>
    <xf numFmtId="3" fontId="7" fillId="0" borderId="10" xfId="59" applyNumberFormat="1" applyFont="1" applyBorder="1" applyAlignment="1">
      <alignment horizontal="right" vertical="center" wrapText="1"/>
      <protection/>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7" fillId="0" borderId="10" xfId="59" applyNumberFormat="1" applyFont="1" applyBorder="1" applyAlignment="1">
      <alignment vertical="center" wrapText="1"/>
      <protection/>
    </xf>
    <xf numFmtId="0" fontId="7" fillId="0" borderId="10" xfId="59" applyFont="1" applyBorder="1" applyAlignment="1">
      <alignment horizontal="center" vertical="center" wrapText="1"/>
      <protection/>
    </xf>
    <xf numFmtId="0" fontId="7" fillId="0" borderId="10" xfId="0" applyFont="1" applyBorder="1" applyAlignment="1">
      <alignment vertical="center"/>
    </xf>
    <xf numFmtId="0" fontId="7" fillId="0" borderId="10" xfId="0" applyFont="1" applyBorder="1" applyAlignment="1">
      <alignment vertical="center" wrapText="1"/>
    </xf>
    <xf numFmtId="3" fontId="7" fillId="0" borderId="10" xfId="0" applyNumberFormat="1" applyFont="1" applyBorder="1" applyAlignment="1">
      <alignment/>
    </xf>
    <xf numFmtId="3" fontId="7" fillId="0" borderId="10" xfId="0" applyNumberFormat="1" applyFont="1" applyBorder="1" applyAlignment="1">
      <alignment horizontal="right" vertical="center" wrapText="1"/>
    </xf>
    <xf numFmtId="0" fontId="5" fillId="0" borderId="10" xfId="0" applyNumberFormat="1" applyFont="1" applyBorder="1" applyAlignment="1">
      <alignment vertical="center" wrapText="1"/>
    </xf>
    <xf numFmtId="174" fontId="7" fillId="0" borderId="10" xfId="42" applyNumberFormat="1" applyFont="1" applyBorder="1" applyAlignment="1">
      <alignment horizontal="center" vertical="center" wrapText="1"/>
    </xf>
    <xf numFmtId="0" fontId="7" fillId="0" borderId="10" xfId="59" applyFont="1" applyBorder="1" applyAlignment="1">
      <alignment horizontal="center" vertical="center" wrapText="1"/>
      <protection/>
    </xf>
    <xf numFmtId="0" fontId="7" fillId="0" borderId="10" xfId="59" applyNumberFormat="1" applyFont="1" applyBorder="1" applyAlignment="1">
      <alignment horizontal="center" vertical="center" wrapText="1"/>
      <protection/>
    </xf>
    <xf numFmtId="0" fontId="1" fillId="0" borderId="10" xfId="59" applyFont="1" applyBorder="1" applyAlignment="1">
      <alignment vertical="center"/>
      <protection/>
    </xf>
    <xf numFmtId="174" fontId="7" fillId="0" borderId="10" xfId="59" applyNumberFormat="1" applyFont="1" applyBorder="1" applyAlignment="1">
      <alignment horizontal="left" vertical="center"/>
      <protection/>
    </xf>
    <xf numFmtId="0" fontId="7" fillId="0" borderId="10" xfId="59" applyFont="1" applyBorder="1" applyAlignment="1">
      <alignment vertical="center"/>
      <protection/>
    </xf>
    <xf numFmtId="0" fontId="5" fillId="0" borderId="10" xfId="59" applyFont="1" applyBorder="1" applyAlignment="1">
      <alignment horizontal="left" vertical="center"/>
      <protection/>
    </xf>
    <xf numFmtId="174" fontId="5" fillId="0" borderId="10" xfId="0" applyNumberFormat="1" applyFont="1" applyBorder="1" applyAlignment="1">
      <alignment vertical="center" wrapText="1"/>
    </xf>
    <xf numFmtId="3" fontId="7" fillId="0" borderId="14" xfId="0" applyNumberFormat="1" applyFont="1" applyBorder="1" applyAlignment="1">
      <alignment horizontal="center" vertical="center" wrapText="1"/>
    </xf>
    <xf numFmtId="0" fontId="7" fillId="0" borderId="10" xfId="42" applyNumberFormat="1" applyFont="1" applyBorder="1" applyAlignment="1">
      <alignment horizontal="center" vertical="center" wrapText="1"/>
    </xf>
    <xf numFmtId="0" fontId="1" fillId="0" borderId="10" xfId="42" applyNumberFormat="1" applyFont="1" applyBorder="1" applyAlignment="1">
      <alignment horizontal="center" vertical="center" wrapText="1"/>
    </xf>
    <xf numFmtId="0" fontId="1" fillId="0" borderId="10" xfId="0" applyFont="1" applyBorder="1" applyAlignment="1">
      <alignment horizontal="center" wrapText="1"/>
    </xf>
    <xf numFmtId="174" fontId="7" fillId="0" borderId="10" xfId="0" applyNumberFormat="1" applyFont="1" applyBorder="1" applyAlignment="1">
      <alignment horizontal="center" vertical="center" wrapText="1"/>
    </xf>
    <xf numFmtId="175" fontId="7" fillId="0" borderId="10" xfId="0" applyNumberFormat="1" applyFont="1" applyBorder="1" applyAlignment="1">
      <alignment horizontal="left" vertical="center"/>
    </xf>
    <xf numFmtId="175" fontId="7" fillId="0" borderId="15" xfId="0" applyNumberFormat="1" applyFont="1" applyBorder="1" applyAlignment="1">
      <alignment vertical="center" wrapText="1"/>
    </xf>
    <xf numFmtId="175" fontId="7" fillId="0" borderId="15" xfId="0" applyNumberFormat="1" applyFont="1" applyBorder="1" applyAlignment="1">
      <alignment vertical="center" wrapText="1"/>
    </xf>
    <xf numFmtId="175" fontId="7" fillId="0" borderId="15" xfId="0" applyNumberFormat="1" applyFont="1" applyBorder="1" applyAlignment="1">
      <alignment horizontal="center" vertical="center" wrapText="1"/>
    </xf>
    <xf numFmtId="178" fontId="7" fillId="0" borderId="10" xfId="0" applyNumberFormat="1" applyFont="1" applyBorder="1" applyAlignment="1">
      <alignment horizontal="center" vertical="center" wrapText="1"/>
    </xf>
    <xf numFmtId="175" fontId="7" fillId="0" borderId="10" xfId="0" applyNumberFormat="1" applyFont="1" applyBorder="1" applyAlignment="1">
      <alignment vertical="center" wrapText="1"/>
    </xf>
    <xf numFmtId="175" fontId="7" fillId="0" borderId="10" xfId="0" applyNumberFormat="1" applyFont="1" applyBorder="1" applyAlignment="1">
      <alignment horizontal="center" vertical="center" wrapText="1"/>
    </xf>
    <xf numFmtId="175" fontId="7" fillId="0" borderId="10" xfId="0" applyNumberFormat="1" applyFont="1" applyBorder="1" applyAlignment="1">
      <alignment/>
    </xf>
    <xf numFmtId="175" fontId="7" fillId="0" borderId="10" xfId="0" applyNumberFormat="1" applyFont="1" applyBorder="1" applyAlignment="1">
      <alignment vertical="center"/>
    </xf>
    <xf numFmtId="178" fontId="7" fillId="0" borderId="10" xfId="0" applyNumberFormat="1" applyFont="1" applyBorder="1" applyAlignment="1">
      <alignment/>
    </xf>
    <xf numFmtId="178" fontId="7" fillId="0" borderId="10" xfId="0" applyNumberFormat="1" applyFont="1" applyBorder="1" applyAlignment="1">
      <alignment vertical="center"/>
    </xf>
    <xf numFmtId="175" fontId="5" fillId="0" borderId="10" xfId="0" applyNumberFormat="1" applyFont="1" applyBorder="1" applyAlignment="1">
      <alignment vertical="center" wrapText="1"/>
    </xf>
    <xf numFmtId="0" fontId="1" fillId="0" borderId="0" xfId="0" applyFont="1" applyBorder="1" applyAlignment="1">
      <alignment/>
    </xf>
    <xf numFmtId="0" fontId="5" fillId="33" borderId="10" xfId="0" applyFont="1" applyFill="1" applyBorder="1" applyAlignment="1">
      <alignment horizontal="center" vertical="center"/>
    </xf>
    <xf numFmtId="0" fontId="9" fillId="0" borderId="10" xfId="0" applyFont="1" applyBorder="1" applyAlignment="1">
      <alignment horizontal="center" vertical="center"/>
    </xf>
    <xf numFmtId="0" fontId="7" fillId="34" borderId="10" xfId="0" applyFont="1" applyFill="1" applyBorder="1" applyAlignment="1">
      <alignment horizontal="center" vertical="center"/>
    </xf>
    <xf numFmtId="174" fontId="7" fillId="34" borderId="10" xfId="42" applyNumberFormat="1" applyFont="1" applyFill="1" applyBorder="1" applyAlignment="1">
      <alignment horizontal="center" vertical="center"/>
    </xf>
    <xf numFmtId="14" fontId="7" fillId="0" borderId="10" xfId="0" applyNumberFormat="1" applyFont="1" applyBorder="1" applyAlignment="1">
      <alignment horizontal="center" vertical="center" wrapText="1"/>
    </xf>
    <xf numFmtId="3" fontId="7" fillId="0" borderId="10" xfId="0" applyNumberFormat="1"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0" fontId="7" fillId="34" borderId="10" xfId="0" applyFont="1" applyFill="1" applyBorder="1" applyAlignment="1">
      <alignment horizontal="center" vertical="center"/>
    </xf>
    <xf numFmtId="174" fontId="7" fillId="0" borderId="10" xfId="42"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horizontal="right" vertical="center" wrapText="1"/>
    </xf>
    <xf numFmtId="0" fontId="7" fillId="0" borderId="10" xfId="0" applyFont="1" applyBorder="1" applyAlignment="1">
      <alignment horizontal="right" vertical="center"/>
    </xf>
    <xf numFmtId="174" fontId="7" fillId="0" borderId="10" xfId="42" applyNumberFormat="1" applyFont="1" applyBorder="1" applyAlignment="1">
      <alignment horizontal="right" vertical="center"/>
    </xf>
    <xf numFmtId="174" fontId="7" fillId="0" borderId="10" xfId="42" applyNumberFormat="1" applyFont="1" applyBorder="1" applyAlignment="1">
      <alignment horizontal="right" vertical="center"/>
    </xf>
    <xf numFmtId="2" fontId="7" fillId="0" borderId="10" xfId="0" applyNumberFormat="1" applyFont="1" applyBorder="1" applyAlignment="1">
      <alignment horizontal="center" vertical="center" wrapText="1"/>
    </xf>
    <xf numFmtId="2" fontId="7" fillId="0" borderId="10" xfId="42" applyNumberFormat="1" applyFont="1" applyBorder="1" applyAlignment="1">
      <alignment horizontal="center" vertical="center" wrapText="1"/>
    </xf>
    <xf numFmtId="2" fontId="7" fillId="0" borderId="10" xfId="42" applyNumberFormat="1" applyFont="1" applyBorder="1" applyAlignment="1">
      <alignment horizontal="center" vertical="center"/>
    </xf>
    <xf numFmtId="174" fontId="7" fillId="0" borderId="10" xfId="42" applyNumberFormat="1" applyFont="1" applyBorder="1" applyAlignment="1">
      <alignment horizontal="right" vertical="center" wrapText="1"/>
    </xf>
    <xf numFmtId="2" fontId="7" fillId="0" borderId="10" xfId="0" applyNumberFormat="1" applyFont="1" applyBorder="1" applyAlignment="1">
      <alignment horizontal="center" vertical="center"/>
    </xf>
    <xf numFmtId="2" fontId="7" fillId="0" borderId="10" xfId="0" applyNumberFormat="1" applyFont="1" applyFill="1" applyBorder="1" applyAlignment="1">
      <alignment horizontal="center" vertical="center" wrapText="1"/>
    </xf>
    <xf numFmtId="2" fontId="7" fillId="0" borderId="10" xfId="42" applyNumberFormat="1" applyFont="1" applyFill="1" applyBorder="1" applyAlignment="1">
      <alignment horizontal="center" vertical="center"/>
    </xf>
    <xf numFmtId="2" fontId="7" fillId="35" borderId="16" xfId="0" applyNumberFormat="1" applyFont="1" applyFill="1" applyBorder="1" applyAlignment="1">
      <alignment horizontal="center" vertical="center" wrapText="1"/>
    </xf>
    <xf numFmtId="174" fontId="7" fillId="34" borderId="16" xfId="42" applyNumberFormat="1" applyFont="1" applyFill="1" applyBorder="1" applyAlignment="1">
      <alignment horizontal="center" vertical="center"/>
    </xf>
    <xf numFmtId="0" fontId="7" fillId="0" borderId="10" xfId="0" applyFont="1" applyBorder="1" applyAlignment="1" quotePrefix="1">
      <alignment horizontal="center" vertical="center"/>
    </xf>
    <xf numFmtId="0" fontId="7" fillId="0" borderId="10" xfId="0" applyFont="1" applyBorder="1" applyAlignment="1">
      <alignment vertical="center"/>
    </xf>
    <xf numFmtId="175" fontId="1" fillId="0" borderId="10" xfId="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wrapText="1"/>
    </xf>
    <xf numFmtId="3" fontId="7" fillId="0" borderId="0" xfId="0" applyNumberFormat="1" applyFont="1" applyBorder="1" applyAlignment="1">
      <alignment horizontal="center" vertical="center"/>
    </xf>
    <xf numFmtId="0" fontId="5" fillId="0" borderId="0" xfId="0" applyFont="1" applyBorder="1" applyAlignment="1">
      <alignmen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35" borderId="18" xfId="59" applyFont="1" applyFill="1" applyBorder="1" applyAlignment="1">
      <alignment horizontal="center" vertical="center" wrapText="1"/>
      <protection/>
    </xf>
    <xf numFmtId="3" fontId="7" fillId="35" borderId="18" xfId="59" applyNumberFormat="1" applyFont="1" applyFill="1" applyBorder="1" applyAlignment="1">
      <alignment horizontal="center" vertical="center"/>
      <protection/>
    </xf>
    <xf numFmtId="0" fontId="7" fillId="0" borderId="19" xfId="0" applyFont="1" applyBorder="1" applyAlignment="1">
      <alignment horizontal="center" vertical="center"/>
    </xf>
    <xf numFmtId="0" fontId="7" fillId="35" borderId="19" xfId="59" applyFont="1" applyFill="1" applyBorder="1" applyAlignment="1">
      <alignment horizontal="center" vertical="center"/>
      <protection/>
    </xf>
    <xf numFmtId="0" fontId="7" fillId="0" borderId="19" xfId="0" applyFont="1" applyBorder="1" applyAlignment="1">
      <alignment horizontal="center" vertical="center" wrapText="1"/>
    </xf>
    <xf numFmtId="3" fontId="7" fillId="35" borderId="19" xfId="59" applyNumberFormat="1" applyFont="1" applyFill="1" applyBorder="1" applyAlignment="1">
      <alignment horizontal="center" vertical="center"/>
      <protection/>
    </xf>
    <xf numFmtId="0" fontId="9" fillId="0" borderId="17" xfId="0" applyFont="1" applyBorder="1" applyAlignment="1">
      <alignment horizontal="center"/>
    </xf>
    <xf numFmtId="0" fontId="9" fillId="0" borderId="18" xfId="0" applyFont="1" applyBorder="1" applyAlignment="1">
      <alignment horizontal="center"/>
    </xf>
    <xf numFmtId="0" fontId="7" fillId="0" borderId="18" xfId="0" applyFont="1" applyBorder="1" applyAlignment="1">
      <alignment horizontal="center" wrapText="1"/>
    </xf>
    <xf numFmtId="0" fontId="7" fillId="0" borderId="18" xfId="0" applyFont="1" applyBorder="1" applyAlignment="1">
      <alignment horizontal="center"/>
    </xf>
    <xf numFmtId="0" fontId="7" fillId="0" borderId="20" xfId="0" applyFont="1" applyBorder="1" applyAlignment="1">
      <alignment horizontal="center"/>
    </xf>
    <xf numFmtId="0" fontId="7" fillId="0" borderId="19" xfId="0" applyFont="1" applyFill="1" applyBorder="1" applyAlignment="1">
      <alignment horizontal="center" vertical="center" wrapText="1"/>
    </xf>
    <xf numFmtId="0" fontId="7" fillId="0" borderId="19" xfId="0" applyFont="1" applyBorder="1" applyAlignment="1">
      <alignment horizontal="center"/>
    </xf>
    <xf numFmtId="0" fontId="7" fillId="0" borderId="0" xfId="0" applyFont="1" applyBorder="1" applyAlignment="1">
      <alignment horizontal="left"/>
    </xf>
    <xf numFmtId="3" fontId="7" fillId="0" borderId="0" xfId="0" applyNumberFormat="1" applyFont="1" applyBorder="1" applyAlignment="1">
      <alignment horizontal="center" vertical="center" wrapText="1"/>
    </xf>
    <xf numFmtId="37" fontId="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77" fontId="7" fillId="0" borderId="10" xfId="42" applyNumberFormat="1" applyFont="1" applyBorder="1" applyAlignment="1">
      <alignment vertical="center" wrapText="1"/>
    </xf>
    <xf numFmtId="49" fontId="7" fillId="0" borderId="10" xfId="0" applyNumberFormat="1" applyFont="1" applyBorder="1" applyAlignment="1">
      <alignment horizontal="center" vertical="center" wrapText="1"/>
    </xf>
    <xf numFmtId="177" fontId="7" fillId="0" borderId="12" xfId="0" applyNumberFormat="1" applyFont="1" applyFill="1" applyBorder="1" applyAlignment="1">
      <alignment horizontal="left" vertical="center" wrapText="1"/>
    </xf>
    <xf numFmtId="0" fontId="13" fillId="0" borderId="10" xfId="0" applyFont="1" applyBorder="1" applyAlignment="1">
      <alignment horizontal="center" vertical="center" wrapText="1"/>
    </xf>
    <xf numFmtId="0" fontId="5" fillId="36" borderId="10" xfId="0" applyFont="1" applyFill="1" applyBorder="1" applyAlignment="1">
      <alignment horizontal="center" vertical="center"/>
    </xf>
    <xf numFmtId="0" fontId="5" fillId="37" borderId="10" xfId="0" applyFont="1" applyFill="1" applyBorder="1" applyAlignment="1">
      <alignment horizontal="center" vertical="center"/>
    </xf>
    <xf numFmtId="0" fontId="5" fillId="38" borderId="10" xfId="0" applyFont="1" applyFill="1" applyBorder="1" applyAlignment="1">
      <alignment horizontal="center" vertical="center"/>
    </xf>
    <xf numFmtId="0" fontId="5" fillId="39" borderId="10" xfId="0" applyFont="1" applyFill="1" applyBorder="1" applyAlignment="1">
      <alignment horizontal="center" vertical="center"/>
    </xf>
    <xf numFmtId="0" fontId="7" fillId="0" borderId="12" xfId="0" applyFont="1" applyBorder="1" applyAlignment="1">
      <alignment horizontal="center" vertical="center" wrapText="1"/>
    </xf>
    <xf numFmtId="174" fontId="7" fillId="0" borderId="12" xfId="42" applyNumberFormat="1" applyFont="1" applyBorder="1" applyAlignment="1">
      <alignment horizontal="center" vertical="center" wrapText="1"/>
    </xf>
    <xf numFmtId="0" fontId="7" fillId="0" borderId="12" xfId="0" applyFont="1" applyBorder="1" applyAlignment="1">
      <alignment/>
    </xf>
    <xf numFmtId="174" fontId="14" fillId="0" borderId="10" xfId="42" applyNumberFormat="1" applyFont="1" applyBorder="1" applyAlignment="1">
      <alignment horizontal="center" vertical="center" wrapText="1"/>
    </xf>
    <xf numFmtId="3" fontId="14" fillId="0" borderId="21" xfId="0" applyNumberFormat="1" applyFont="1" applyBorder="1" applyAlignment="1">
      <alignment horizontal="center" vertical="center"/>
    </xf>
    <xf numFmtId="3" fontId="14" fillId="0" borderId="22" xfId="0" applyNumberFormat="1" applyFont="1" applyBorder="1" applyAlignment="1">
      <alignment horizontal="center" vertical="center"/>
    </xf>
    <xf numFmtId="175" fontId="7" fillId="0" borderId="12" xfId="0" applyNumberFormat="1" applyFont="1" applyBorder="1" applyAlignment="1">
      <alignment vertical="center"/>
    </xf>
    <xf numFmtId="3"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14" fillId="0" borderId="10" xfId="0" applyFont="1" applyBorder="1" applyAlignment="1">
      <alignment/>
    </xf>
    <xf numFmtId="177" fontId="5" fillId="0" borderId="23" xfId="0" applyNumberFormat="1" applyFont="1" applyFill="1" applyBorder="1" applyAlignment="1">
      <alignment vertical="center" wrapText="1"/>
    </xf>
    <xf numFmtId="177" fontId="5" fillId="0" borderId="24" xfId="0" applyNumberFormat="1" applyFont="1" applyFill="1" applyBorder="1" applyAlignment="1">
      <alignment vertical="center" wrapText="1"/>
    </xf>
    <xf numFmtId="177" fontId="5" fillId="0" borderId="0" xfId="0" applyNumberFormat="1" applyFont="1" applyFill="1" applyBorder="1" applyAlignment="1">
      <alignment vertical="center" wrapText="1"/>
    </xf>
    <xf numFmtId="49" fontId="7" fillId="0" borderId="10" xfId="0" applyNumberFormat="1" applyFont="1" applyBorder="1" applyAlignment="1">
      <alignment vertical="center" wrapText="1"/>
    </xf>
    <xf numFmtId="0" fontId="7" fillId="0" borderId="10" xfId="0" applyNumberFormat="1" applyFont="1" applyBorder="1" applyAlignment="1" quotePrefix="1">
      <alignment horizontal="center" vertical="center" wrapText="1"/>
    </xf>
    <xf numFmtId="180" fontId="7" fillId="0" borderId="10" xfId="0" applyNumberFormat="1" applyFont="1" applyBorder="1" applyAlignment="1">
      <alignment horizontal="center" vertical="center" wrapText="1"/>
    </xf>
    <xf numFmtId="174" fontId="14" fillId="0" borderId="10" xfId="42" applyNumberFormat="1" applyFont="1" applyBorder="1" applyAlignment="1">
      <alignment horizontal="center" vertical="center" wrapText="1"/>
    </xf>
    <xf numFmtId="174" fontId="14" fillId="0" borderId="10" xfId="42" applyNumberFormat="1" applyFont="1" applyBorder="1" applyAlignment="1">
      <alignment wrapText="1"/>
    </xf>
    <xf numFmtId="174" fontId="14" fillId="0" borderId="10" xfId="42" applyNumberFormat="1" applyFont="1" applyBorder="1" applyAlignment="1">
      <alignment horizontal="left" wrapText="1"/>
    </xf>
    <xf numFmtId="0" fontId="7" fillId="0" borderId="10" xfId="59" applyFont="1" applyBorder="1" applyAlignment="1">
      <alignment horizontal="center"/>
      <protection/>
    </xf>
    <xf numFmtId="0" fontId="7" fillId="0" borderId="10" xfId="59" applyFont="1" applyBorder="1" applyAlignment="1">
      <alignment horizontal="center" wrapText="1"/>
      <protection/>
    </xf>
    <xf numFmtId="41" fontId="7" fillId="0" borderId="21" xfId="59" applyNumberFormat="1" applyFont="1" applyBorder="1" applyAlignment="1">
      <alignment horizontal="center"/>
      <protection/>
    </xf>
    <xf numFmtId="174" fontId="7" fillId="0" borderId="10" xfId="42" applyNumberFormat="1" applyFont="1" applyBorder="1" applyAlignment="1">
      <alignment wrapText="1"/>
    </xf>
    <xf numFmtId="174" fontId="7" fillId="0" borderId="10" xfId="42" applyNumberFormat="1" applyFont="1" applyBorder="1" applyAlignment="1">
      <alignment horizontal="left" wrapText="1"/>
    </xf>
    <xf numFmtId="41" fontId="12" fillId="0" borderId="10" xfId="55" applyNumberFormat="1" applyFont="1" applyBorder="1" applyAlignment="1">
      <alignment vertical="center" wrapText="1"/>
      <protection/>
    </xf>
    <xf numFmtId="37" fontId="7" fillId="0" borderId="10" xfId="55" applyNumberFormat="1" applyFont="1" applyBorder="1" applyAlignment="1">
      <alignment horizontal="center" vertical="center" wrapText="1"/>
      <protection/>
    </xf>
    <xf numFmtId="41" fontId="16" fillId="0" borderId="10" xfId="55" applyNumberFormat="1" applyFont="1" applyFill="1" applyBorder="1" applyAlignment="1">
      <alignment horizontal="center" vertical="center" wrapText="1"/>
      <protection/>
    </xf>
    <xf numFmtId="41" fontId="7" fillId="0" borderId="10" xfId="55" applyNumberFormat="1" applyFont="1" applyBorder="1" applyAlignment="1">
      <alignment horizontal="center" vertical="center" wrapText="1"/>
      <protection/>
    </xf>
    <xf numFmtId="0" fontId="7" fillId="0" borderId="10" xfId="59" applyFont="1" applyBorder="1" applyAlignment="1">
      <alignment horizontal="center" wrapText="1"/>
      <protection/>
    </xf>
    <xf numFmtId="0" fontId="7" fillId="0" borderId="10" xfId="59" applyFont="1" applyBorder="1" applyAlignment="1">
      <alignment wrapText="1"/>
      <protection/>
    </xf>
    <xf numFmtId="3" fontId="7" fillId="0" borderId="10" xfId="59" applyNumberFormat="1" applyFont="1" applyBorder="1">
      <alignment/>
      <protection/>
    </xf>
    <xf numFmtId="0" fontId="7" fillId="0" borderId="10" xfId="0" applyFont="1" applyBorder="1" applyAlignment="1">
      <alignment wrapText="1"/>
    </xf>
    <xf numFmtId="174" fontId="14" fillId="0" borderId="10" xfId="42" applyNumberFormat="1" applyFont="1" applyBorder="1" applyAlignment="1">
      <alignment/>
    </xf>
    <xf numFmtId="0" fontId="15" fillId="0" borderId="10" xfId="0" applyFont="1" applyBorder="1" applyAlignment="1">
      <alignment horizontal="center" vertical="center"/>
    </xf>
    <xf numFmtId="0" fontId="14" fillId="0" borderId="10" xfId="59" applyFont="1" applyBorder="1">
      <alignment/>
      <protection/>
    </xf>
    <xf numFmtId="3" fontId="14" fillId="0" borderId="10" xfId="0" applyNumberFormat="1" applyFont="1" applyBorder="1" applyAlignment="1">
      <alignment/>
    </xf>
    <xf numFmtId="0" fontId="7" fillId="0" borderId="10" xfId="59" applyFont="1" applyBorder="1" applyAlignment="1">
      <alignment horizontal="left" wrapText="1"/>
      <protection/>
    </xf>
    <xf numFmtId="0" fontId="7" fillId="0" borderId="10" xfId="59" applyFont="1" applyBorder="1" applyAlignment="1">
      <alignment wrapText="1"/>
      <protection/>
    </xf>
    <xf numFmtId="0" fontId="7" fillId="0" borderId="10" xfId="59" applyNumberFormat="1" applyFont="1" applyBorder="1" applyAlignment="1">
      <alignment horizontal="center" vertical="center" wrapText="1"/>
      <protection/>
    </xf>
    <xf numFmtId="174" fontId="0" fillId="0" borderId="10" xfId="42" applyNumberFormat="1" applyFont="1" applyBorder="1" applyAlignment="1">
      <alignment horizontal="center" vertical="center" wrapText="1"/>
    </xf>
    <xf numFmtId="174" fontId="17" fillId="0" borderId="10" xfId="42" applyNumberFormat="1" applyFont="1" applyBorder="1" applyAlignment="1">
      <alignment horizontal="center" vertical="center" wrapText="1"/>
    </xf>
    <xf numFmtId="174" fontId="18" fillId="35" borderId="10" xfId="42" applyNumberFormat="1" applyFont="1" applyFill="1" applyBorder="1" applyAlignment="1">
      <alignment horizontal="center" vertical="center" wrapText="1"/>
    </xf>
    <xf numFmtId="0" fontId="7" fillId="0" borderId="10" xfId="42" applyNumberFormat="1" applyFont="1" applyBorder="1" applyAlignment="1">
      <alignment horizontal="center" vertical="center" wrapText="1"/>
    </xf>
    <xf numFmtId="174" fontId="19" fillId="0" borderId="10" xfId="42" applyNumberFormat="1" applyFont="1" applyBorder="1" applyAlignment="1">
      <alignment horizontal="center" vertical="center" wrapText="1"/>
    </xf>
    <xf numFmtId="0" fontId="10" fillId="0" borderId="10" xfId="58" applyFont="1" applyFill="1" applyBorder="1" applyAlignment="1">
      <alignment horizontal="center" vertical="center" wrapText="1"/>
      <protection/>
    </xf>
    <xf numFmtId="0" fontId="10" fillId="0" borderId="10" xfId="0" applyFont="1" applyBorder="1" applyAlignment="1">
      <alignment horizontal="center" vertical="center" wrapText="1"/>
    </xf>
    <xf numFmtId="174" fontId="10" fillId="0" borderId="10" xfId="42"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174" fontId="19" fillId="0" borderId="10" xfId="42"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35" borderId="10" xfId="58" applyFont="1" applyFill="1" applyBorder="1" applyAlignment="1">
      <alignment horizontal="center" vertical="center" wrapText="1"/>
      <protection/>
    </xf>
    <xf numFmtId="174" fontId="10" fillId="35" borderId="10" xfId="42" applyNumberFormat="1" applyFont="1" applyFill="1" applyBorder="1" applyAlignment="1">
      <alignment horizontal="center" vertical="center" wrapText="1"/>
    </xf>
    <xf numFmtId="41" fontId="10" fillId="0" borderId="10" xfId="0" applyNumberFormat="1" applyFont="1" applyFill="1" applyBorder="1" applyAlignment="1">
      <alignment horizontal="center" vertical="center" wrapText="1"/>
    </xf>
    <xf numFmtId="41" fontId="10" fillId="0" borderId="10" xfId="59" applyNumberFormat="1" applyFont="1" applyFill="1" applyBorder="1" applyAlignment="1">
      <alignment horizontal="center" vertical="center" wrapText="1"/>
      <protection/>
    </xf>
    <xf numFmtId="0" fontId="10" fillId="0" borderId="10" xfId="42" applyNumberFormat="1" applyFont="1" applyFill="1" applyBorder="1" applyAlignment="1">
      <alignment horizontal="center" vertical="center" wrapText="1"/>
    </xf>
    <xf numFmtId="0" fontId="19" fillId="0" borderId="10" xfId="42" applyNumberFormat="1" applyFont="1" applyBorder="1" applyAlignment="1">
      <alignment horizontal="center" vertical="center" wrapText="1"/>
    </xf>
    <xf numFmtId="0" fontId="7" fillId="0" borderId="25"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74" fontId="18" fillId="0" borderId="10" xfId="42" applyNumberFormat="1" applyFont="1" applyBorder="1" applyAlignment="1">
      <alignment horizontal="center" vertical="center" wrapText="1"/>
    </xf>
    <xf numFmtId="174" fontId="20" fillId="0" borderId="10" xfId="42" applyNumberFormat="1" applyFont="1" applyBorder="1" applyAlignment="1">
      <alignment horizontal="center" vertical="center" wrapText="1"/>
    </xf>
    <xf numFmtId="174" fontId="21" fillId="0" borderId="10" xfId="42" applyNumberFormat="1" applyFont="1" applyBorder="1" applyAlignment="1">
      <alignment horizontal="center" vertical="center" wrapText="1"/>
    </xf>
    <xf numFmtId="174" fontId="7" fillId="0" borderId="23" xfId="0" applyNumberFormat="1" applyFont="1" applyBorder="1" applyAlignment="1">
      <alignment vertical="center"/>
    </xf>
    <xf numFmtId="0" fontId="19" fillId="0" borderId="10" xfId="42" applyNumberFormat="1" applyFont="1" applyBorder="1" applyAlignment="1">
      <alignment horizontal="center" vertical="center" wrapText="1"/>
    </xf>
    <xf numFmtId="0" fontId="10" fillId="0" borderId="10" xfId="59" applyFont="1" applyFill="1" applyBorder="1" applyAlignment="1">
      <alignment horizontal="center" vertical="center" wrapText="1"/>
      <protection/>
    </xf>
    <xf numFmtId="0" fontId="7" fillId="0"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1" xfId="59" applyFont="1" applyFill="1" applyBorder="1" applyAlignment="1">
      <alignment horizontal="center" vertical="center" wrapText="1"/>
      <protection/>
    </xf>
    <xf numFmtId="0" fontId="7" fillId="35" borderId="21" xfId="59" applyFont="1" applyFill="1" applyBorder="1" applyAlignment="1">
      <alignment horizontal="center" vertical="center" wrapText="1"/>
      <protection/>
    </xf>
    <xf numFmtId="0" fontId="7" fillId="35" borderId="21" xfId="59" applyFont="1" applyFill="1" applyBorder="1" applyAlignment="1">
      <alignment horizontal="center" vertical="center"/>
      <protection/>
    </xf>
    <xf numFmtId="41" fontId="7" fillId="0" borderId="21" xfId="0" applyNumberFormat="1"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22" xfId="0" applyFont="1" applyBorder="1" applyAlignment="1">
      <alignment horizontal="center" vertical="center" wrapText="1"/>
    </xf>
    <xf numFmtId="174" fontId="10" fillId="0" borderId="10" xfId="42" applyNumberFormat="1" applyFont="1" applyBorder="1" applyAlignment="1">
      <alignment horizontal="center" vertical="center" wrapText="1"/>
    </xf>
    <xf numFmtId="41" fontId="10" fillId="35" borderId="10" xfId="0" applyNumberFormat="1" applyFont="1" applyFill="1" applyBorder="1" applyAlignment="1">
      <alignment horizontal="center" wrapText="1"/>
    </xf>
    <xf numFmtId="0" fontId="5" fillId="0" borderId="10" xfId="0" applyFont="1" applyBorder="1" applyAlignment="1">
      <alignment horizontal="center" vertical="center" wrapText="1"/>
    </xf>
    <xf numFmtId="0" fontId="7" fillId="0" borderId="14" xfId="0" applyFont="1" applyBorder="1" applyAlignment="1">
      <alignment horizontal="center"/>
    </xf>
    <xf numFmtId="0" fontId="5" fillId="0" borderId="14" xfId="0" applyFont="1" applyBorder="1" applyAlignment="1">
      <alignment vertical="center"/>
    </xf>
    <xf numFmtId="0" fontId="7"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xf>
    <xf numFmtId="0" fontId="1" fillId="0" borderId="14" xfId="0" applyFont="1" applyBorder="1" applyAlignment="1">
      <alignment/>
    </xf>
    <xf numFmtId="0" fontId="7" fillId="0" borderId="14" xfId="0" applyFont="1" applyBorder="1" applyAlignment="1">
      <alignment/>
    </xf>
    <xf numFmtId="0" fontId="10" fillId="0" borderId="10" xfId="0" applyFont="1" applyBorder="1" applyAlignment="1">
      <alignment/>
    </xf>
    <xf numFmtId="0" fontId="5" fillId="0" borderId="10" xfId="0" applyFont="1" applyBorder="1" applyAlignment="1">
      <alignment horizontal="right" vertical="center" wrapText="1"/>
    </xf>
    <xf numFmtId="175" fontId="24" fillId="0" borderId="10" xfId="0" applyNumberFormat="1" applyFont="1" applyBorder="1" applyAlignment="1">
      <alignment vertical="center" wrapText="1"/>
    </xf>
    <xf numFmtId="0" fontId="7" fillId="0" borderId="10" xfId="0" applyFont="1" applyFill="1" applyBorder="1" applyAlignment="1">
      <alignment vertical="center" wrapText="1"/>
    </xf>
    <xf numFmtId="0" fontId="7" fillId="35" borderId="10" xfId="0" applyFont="1" applyFill="1" applyBorder="1" applyAlignment="1">
      <alignment vertical="center" wrapText="1"/>
    </xf>
    <xf numFmtId="175" fontId="7" fillId="35" borderId="10" xfId="0" applyNumberFormat="1" applyFont="1" applyFill="1" applyBorder="1" applyAlignment="1">
      <alignment vertical="center" wrapText="1"/>
    </xf>
    <xf numFmtId="0" fontId="25" fillId="0" borderId="10" xfId="0" applyFont="1" applyBorder="1" applyAlignment="1">
      <alignment/>
    </xf>
    <xf numFmtId="175" fontId="24" fillId="0" borderId="10" xfId="0" applyNumberFormat="1" applyFont="1" applyBorder="1" applyAlignment="1">
      <alignment vertical="center"/>
    </xf>
    <xf numFmtId="175" fontId="24" fillId="35" borderId="10" xfId="0" applyNumberFormat="1" applyFont="1" applyFill="1" applyBorder="1" applyAlignment="1">
      <alignment vertical="center"/>
    </xf>
    <xf numFmtId="3" fontId="7" fillId="0" borderId="10" xfId="0" applyNumberFormat="1" applyFont="1" applyBorder="1" applyAlignment="1">
      <alignment vertical="center" wrapText="1"/>
    </xf>
    <xf numFmtId="0" fontId="7" fillId="0" borderId="10" xfId="0" applyNumberFormat="1" applyFont="1" applyBorder="1" applyAlignment="1">
      <alignment horizontal="center" vertical="center" wrapText="1"/>
    </xf>
    <xf numFmtId="0" fontId="7" fillId="35" borderId="10" xfId="0" applyNumberFormat="1" applyFont="1" applyFill="1" applyBorder="1" applyAlignment="1">
      <alignment horizontal="center" vertical="center" wrapText="1"/>
    </xf>
    <xf numFmtId="175" fontId="7" fillId="35" borderId="10" xfId="0" applyNumberFormat="1" applyFont="1" applyFill="1" applyBorder="1" applyAlignment="1">
      <alignment vertical="center"/>
    </xf>
    <xf numFmtId="174" fontId="14" fillId="0" borderId="10" xfId="42" applyNumberFormat="1" applyFont="1" applyBorder="1" applyAlignment="1">
      <alignment horizontal="right" vertical="center"/>
    </xf>
    <xf numFmtId="0" fontId="18" fillId="0" borderId="32" xfId="0" applyFont="1" applyFill="1" applyBorder="1" applyAlignment="1">
      <alignment horizontal="center" wrapText="1"/>
    </xf>
    <xf numFmtId="174" fontId="18" fillId="0" borderId="32" xfId="42" applyNumberFormat="1" applyFont="1" applyFill="1" applyBorder="1" applyAlignment="1">
      <alignment/>
    </xf>
    <xf numFmtId="0" fontId="18" fillId="35" borderId="33" xfId="0" applyFont="1" applyFill="1" applyBorder="1" applyAlignment="1">
      <alignment horizontal="center" wrapText="1"/>
    </xf>
    <xf numFmtId="174" fontId="18" fillId="0" borderId="33" xfId="42" applyNumberFormat="1" applyFont="1" applyFill="1" applyBorder="1" applyAlignment="1">
      <alignment/>
    </xf>
    <xf numFmtId="174" fontId="18" fillId="35" borderId="33" xfId="42" applyNumberFormat="1" applyFont="1" applyFill="1" applyBorder="1" applyAlignment="1">
      <alignment/>
    </xf>
    <xf numFmtId="2" fontId="14" fillId="35" borderId="33" xfId="0" applyNumberFormat="1" applyFont="1" applyFill="1" applyBorder="1" applyAlignment="1">
      <alignment horizontal="center" vertical="center" wrapText="1"/>
    </xf>
    <xf numFmtId="2" fontId="14" fillId="0" borderId="10" xfId="0" applyNumberFormat="1" applyFont="1" applyBorder="1" applyAlignment="1">
      <alignment horizontal="center" vertical="center" wrapText="1"/>
    </xf>
    <xf numFmtId="174" fontId="14" fillId="35" borderId="33" xfId="42" applyNumberFormat="1" applyFont="1" applyFill="1" applyBorder="1" applyAlignment="1">
      <alignment horizontal="center" vertical="center"/>
    </xf>
    <xf numFmtId="174" fontId="14" fillId="0" borderId="10" xfId="42" applyNumberFormat="1" applyFont="1" applyBorder="1" applyAlignment="1">
      <alignment horizontal="center" vertical="center"/>
    </xf>
    <xf numFmtId="2" fontId="14" fillId="0" borderId="10"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4" xfId="0" applyFont="1" applyFill="1" applyBorder="1" applyAlignment="1">
      <alignment horizontal="center" vertical="center" wrapText="1"/>
    </xf>
    <xf numFmtId="182" fontId="7" fillId="0" borderId="10" xfId="0" applyNumberFormat="1" applyFont="1" applyBorder="1" applyAlignment="1">
      <alignment horizontal="center" vertical="center" wrapText="1"/>
    </xf>
    <xf numFmtId="2" fontId="14" fillId="35" borderId="10" xfId="0" applyNumberFormat="1" applyFont="1" applyFill="1" applyBorder="1" applyAlignment="1">
      <alignment horizontal="center" vertical="center" wrapText="1"/>
    </xf>
    <xf numFmtId="174" fontId="14" fillId="35" borderId="10" xfId="42" applyNumberFormat="1" applyFont="1" applyFill="1" applyBorder="1" applyAlignment="1">
      <alignment horizontal="center" vertical="center"/>
    </xf>
    <xf numFmtId="174" fontId="7" fillId="35" borderId="10" xfId="42" applyNumberFormat="1" applyFont="1" applyFill="1" applyBorder="1" applyAlignment="1">
      <alignment horizontal="center" vertical="center" wrapText="1"/>
    </xf>
    <xf numFmtId="2" fontId="14" fillId="0" borderId="10" xfId="42"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Fill="1" applyBorder="1" applyAlignment="1">
      <alignment horizontal="center" vertical="center" wrapText="1"/>
    </xf>
    <xf numFmtId="0" fontId="7" fillId="0" borderId="10" xfId="59"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3" fontId="7" fillId="0" borderId="10" xfId="59" applyNumberFormat="1" applyFont="1" applyFill="1" applyBorder="1" applyAlignment="1">
      <alignment horizontal="right" vertical="center" wrapText="1"/>
      <protection/>
    </xf>
    <xf numFmtId="174" fontId="14" fillId="0" borderId="10" xfId="42" applyNumberFormat="1" applyFont="1" applyFill="1" applyBorder="1" applyAlignment="1">
      <alignment horizontal="right" vertical="center"/>
    </xf>
    <xf numFmtId="174" fontId="14" fillId="0" borderId="10" xfId="42" applyNumberFormat="1" applyFont="1" applyFill="1" applyBorder="1" applyAlignment="1">
      <alignment horizontal="center" vertical="center" wrapText="1"/>
    </xf>
    <xf numFmtId="174" fontId="14" fillId="0" borderId="10" xfId="42" applyNumberFormat="1" applyFont="1" applyFill="1" applyBorder="1" applyAlignment="1">
      <alignment horizontal="center" vertical="center"/>
    </xf>
    <xf numFmtId="2" fontId="14" fillId="0" borderId="10" xfId="42"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3" fontId="13" fillId="0" borderId="10" xfId="0" applyNumberFormat="1" applyFont="1" applyBorder="1" applyAlignment="1">
      <alignment horizontal="center" vertical="center"/>
    </xf>
    <xf numFmtId="0" fontId="1" fillId="33" borderId="10" xfId="0" applyFont="1" applyFill="1" applyBorder="1" applyAlignment="1">
      <alignment/>
    </xf>
    <xf numFmtId="0" fontId="0" fillId="33" borderId="10" xfId="0" applyFill="1" applyBorder="1" applyAlignment="1">
      <alignment/>
    </xf>
    <xf numFmtId="0" fontId="1" fillId="0" borderId="10" xfId="0" applyFont="1" applyFill="1" applyBorder="1" applyAlignment="1">
      <alignment/>
    </xf>
    <xf numFmtId="0" fontId="14" fillId="0" borderId="12" xfId="0" applyFont="1" applyBorder="1" applyAlignment="1">
      <alignment horizontal="center" vertical="center" wrapText="1"/>
    </xf>
    <xf numFmtId="174" fontId="14" fillId="0" borderId="12" xfId="42"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41" fontId="7" fillId="35" borderId="21" xfId="0" applyNumberFormat="1"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31" xfId="0" applyFont="1" applyFill="1" applyBorder="1" applyAlignment="1">
      <alignment horizontal="center" vertical="center" wrapText="1"/>
    </xf>
    <xf numFmtId="43" fontId="7" fillId="35" borderId="21" xfId="42" applyFont="1" applyFill="1" applyBorder="1" applyAlignment="1">
      <alignment horizontal="center" vertical="center" wrapText="1"/>
    </xf>
    <xf numFmtId="0" fontId="9" fillId="35" borderId="21" xfId="0" applyFont="1" applyFill="1" applyBorder="1" applyAlignment="1">
      <alignment horizontal="center" vertical="center" wrapText="1"/>
    </xf>
    <xf numFmtId="0" fontId="14" fillId="0" borderId="10" xfId="0" applyFont="1" applyBorder="1" applyAlignment="1">
      <alignment horizontal="center" vertical="center" wrapText="1"/>
    </xf>
    <xf numFmtId="174" fontId="10" fillId="0" borderId="10" xfId="42" applyNumberFormat="1" applyFont="1" applyBorder="1" applyAlignment="1">
      <alignment horizontal="right" vertical="center"/>
    </xf>
    <xf numFmtId="0" fontId="7" fillId="0" borderId="10" xfId="0" applyFont="1" applyBorder="1" applyAlignment="1">
      <alignment horizontal="center"/>
    </xf>
    <xf numFmtId="3" fontId="7" fillId="0" borderId="31" xfId="0" applyNumberFormat="1" applyFont="1" applyBorder="1" applyAlignment="1">
      <alignment horizontal="right" vertical="center" wrapText="1"/>
    </xf>
    <xf numFmtId="3" fontId="7" fillId="0" borderId="21" xfId="0" applyNumberFormat="1" applyFont="1" applyBorder="1" applyAlignment="1">
      <alignment horizontal="right" vertical="center" wrapText="1"/>
    </xf>
    <xf numFmtId="3" fontId="7" fillId="0" borderId="21" xfId="0" applyNumberFormat="1" applyFont="1" applyFill="1" applyBorder="1" applyAlignment="1">
      <alignment horizontal="right" vertical="center" wrapText="1"/>
    </xf>
    <xf numFmtId="3" fontId="7" fillId="0" borderId="21" xfId="0" applyNumberFormat="1" applyFont="1" applyBorder="1" applyAlignment="1">
      <alignment horizontal="right" vertical="center"/>
    </xf>
    <xf numFmtId="3" fontId="7" fillId="0" borderId="21" xfId="0" applyNumberFormat="1" applyFont="1" applyFill="1" applyBorder="1" applyAlignment="1">
      <alignment horizontal="right" vertical="center"/>
    </xf>
    <xf numFmtId="174" fontId="7" fillId="0" borderId="21" xfId="42" applyNumberFormat="1" applyFont="1" applyBorder="1" applyAlignment="1">
      <alignment horizontal="center" vertical="center" wrapText="1"/>
    </xf>
    <xf numFmtId="181" fontId="7" fillId="0" borderId="21" xfId="42" applyNumberFormat="1" applyFont="1" applyBorder="1" applyAlignment="1">
      <alignment horizontal="center" vertical="center" wrapText="1"/>
    </xf>
    <xf numFmtId="41" fontId="7" fillId="0" borderId="21" xfId="59" applyNumberFormat="1" applyFont="1" applyFill="1" applyBorder="1" applyAlignment="1">
      <alignment horizontal="right" vertical="center"/>
      <protection/>
    </xf>
    <xf numFmtId="41" fontId="7" fillId="35" borderId="21" xfId="59" applyNumberFormat="1" applyFont="1" applyFill="1" applyBorder="1" applyAlignment="1">
      <alignment horizontal="right" vertical="center"/>
      <protection/>
    </xf>
    <xf numFmtId="174" fontId="7" fillId="0" borderId="21" xfId="42" applyNumberFormat="1" applyFont="1" applyBorder="1" applyAlignment="1">
      <alignment horizontal="center" vertical="center"/>
    </xf>
    <xf numFmtId="3" fontId="7" fillId="0" borderId="21" xfId="0" applyNumberFormat="1" applyFont="1" applyFill="1" applyBorder="1" applyAlignment="1">
      <alignment horizontal="center" vertical="center"/>
    </xf>
    <xf numFmtId="3" fontId="7" fillId="0" borderId="21" xfId="0" applyNumberFormat="1" applyFont="1" applyBorder="1" applyAlignment="1">
      <alignment vertical="center"/>
    </xf>
    <xf numFmtId="0" fontId="7" fillId="0" borderId="22" xfId="0" applyFont="1" applyFill="1" applyBorder="1" applyAlignment="1">
      <alignment horizontal="center" vertical="center" wrapText="1"/>
    </xf>
    <xf numFmtId="3" fontId="7" fillId="0" borderId="22" xfId="0" applyNumberFormat="1" applyFont="1" applyFill="1" applyBorder="1" applyAlignment="1">
      <alignment horizontal="center" vertical="center"/>
    </xf>
    <xf numFmtId="3" fontId="7" fillId="0" borderId="31"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31"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1" fontId="7" fillId="0" borderId="21" xfId="0" applyNumberFormat="1" applyFont="1" applyBorder="1" applyAlignment="1">
      <alignment horizontal="center" vertical="center" wrapText="1"/>
    </xf>
    <xf numFmtId="183" fontId="7" fillId="0" borderId="21" xfId="0" applyNumberFormat="1" applyFont="1" applyBorder="1" applyAlignment="1">
      <alignment horizontal="center" vertical="center" wrapText="1"/>
    </xf>
    <xf numFmtId="184" fontId="7" fillId="0" borderId="21" xfId="0" applyNumberFormat="1" applyFont="1" applyFill="1" applyBorder="1" applyAlignment="1">
      <alignment horizontal="center" vertical="center" wrapText="1"/>
    </xf>
    <xf numFmtId="0" fontId="7" fillId="0" borderId="21" xfId="57" applyNumberFormat="1" applyFont="1" applyFill="1" applyBorder="1" applyAlignment="1" applyProtection="1">
      <alignment horizontal="center" vertical="center" wrapText="1"/>
      <protection locked="0"/>
    </xf>
    <xf numFmtId="184" fontId="7" fillId="0" borderId="21" xfId="57" applyNumberFormat="1" applyFont="1" applyFill="1" applyBorder="1" applyAlignment="1" applyProtection="1">
      <alignment horizontal="center" vertical="center" wrapText="1"/>
      <protection locked="0"/>
    </xf>
    <xf numFmtId="0" fontId="7" fillId="0" borderId="21" xfId="57" applyNumberFormat="1" applyFont="1" applyBorder="1" applyAlignment="1" applyProtection="1">
      <alignment horizontal="center" vertical="center" wrapText="1"/>
      <protection locked="0"/>
    </xf>
    <xf numFmtId="0" fontId="7" fillId="0" borderId="21" xfId="0" applyFont="1" applyBorder="1" applyAlignment="1">
      <alignment horizontal="left" vertical="center" wrapText="1"/>
    </xf>
    <xf numFmtId="3" fontId="7" fillId="0" borderId="22" xfId="0" applyNumberFormat="1"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2" fontId="7" fillId="0" borderId="10" xfId="42" applyNumberFormat="1" applyFont="1" applyFill="1" applyBorder="1" applyAlignment="1">
      <alignment horizontal="center" vertical="center" wrapText="1"/>
    </xf>
    <xf numFmtId="0" fontId="1" fillId="0" borderId="14" xfId="0" applyFont="1" applyBorder="1" applyAlignment="1">
      <alignment horizontal="center" vertical="center" wrapText="1"/>
    </xf>
    <xf numFmtId="174" fontId="1" fillId="0" borderId="14" xfId="42" applyNumberFormat="1"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wrapText="1"/>
    </xf>
    <xf numFmtId="174" fontId="1" fillId="0" borderId="10" xfId="42" applyNumberFormat="1" applyFont="1" applyBorder="1" applyAlignment="1">
      <alignment horizontal="center" vertical="center"/>
    </xf>
    <xf numFmtId="0" fontId="1" fillId="0" borderId="10" xfId="0" applyFont="1" applyBorder="1" applyAlignment="1">
      <alignment horizontal="center" vertical="center"/>
    </xf>
    <xf numFmtId="2" fontId="7" fillId="35" borderId="10"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2" fontId="7" fillId="0" borderId="14" xfId="0" applyNumberFormat="1" applyFont="1" applyBorder="1" applyAlignment="1">
      <alignment horizontal="center" vertical="center" wrapText="1"/>
    </xf>
    <xf numFmtId="0" fontId="14" fillId="0" borderId="14" xfId="0" applyFont="1" applyBorder="1" applyAlignment="1">
      <alignment horizontal="left" vertical="center" wrapText="1"/>
    </xf>
    <xf numFmtId="0" fontId="1" fillId="0" borderId="14" xfId="0" applyFont="1" applyBorder="1" applyAlignment="1">
      <alignment wrapText="1"/>
    </xf>
    <xf numFmtId="0" fontId="1" fillId="0" borderId="14" xfId="0" applyFont="1" applyBorder="1" applyAlignment="1">
      <alignment horizontal="center" wrapText="1"/>
    </xf>
    <xf numFmtId="174" fontId="1" fillId="0" borderId="14" xfId="42" applyNumberFormat="1" applyFont="1" applyBorder="1" applyAlignment="1">
      <alignment/>
    </xf>
    <xf numFmtId="2" fontId="14" fillId="0" borderId="14" xfId="0" applyNumberFormat="1" applyFont="1" applyBorder="1" applyAlignment="1">
      <alignment horizontal="center" vertical="center" wrapText="1"/>
    </xf>
    <xf numFmtId="185" fontId="7" fillId="35" borderId="21" xfId="0" applyNumberFormat="1" applyFont="1" applyFill="1" applyBorder="1" applyAlignment="1">
      <alignment horizontal="center" vertical="center" wrapText="1"/>
    </xf>
    <xf numFmtId="185" fontId="12" fillId="35" borderId="21" xfId="0" applyNumberFormat="1" applyFont="1" applyFill="1" applyBorder="1" applyAlignment="1">
      <alignment horizontal="center" vertical="center" wrapText="1"/>
    </xf>
    <xf numFmtId="43" fontId="7" fillId="35" borderId="21" xfId="42" applyFont="1" applyFill="1" applyBorder="1" applyAlignment="1">
      <alignment horizontal="center" vertical="center" wrapText="1"/>
    </xf>
    <xf numFmtId="0" fontId="9" fillId="35" borderId="21" xfId="0" applyFont="1" applyFill="1" applyBorder="1" applyAlignment="1">
      <alignment horizontal="center" vertical="center" wrapText="1"/>
    </xf>
    <xf numFmtId="0" fontId="17" fillId="0" borderId="10" xfId="0" applyFont="1" applyBorder="1" applyAlignment="1">
      <alignment horizontal="center" vertical="center" wrapText="1"/>
    </xf>
    <xf numFmtId="3" fontId="13" fillId="0" borderId="10" xfId="0" applyNumberFormat="1" applyFont="1" applyBorder="1" applyAlignment="1">
      <alignment horizontal="center" vertical="center" wrapText="1"/>
    </xf>
    <xf numFmtId="0" fontId="19" fillId="0" borderId="26" xfId="42" applyNumberFormat="1" applyFont="1" applyBorder="1" applyAlignment="1">
      <alignment horizontal="center" vertical="center" wrapText="1"/>
    </xf>
    <xf numFmtId="0" fontId="19" fillId="0" borderId="14" xfId="42" applyNumberFormat="1" applyFont="1" applyBorder="1" applyAlignment="1">
      <alignment horizontal="center" vertical="center" wrapText="1"/>
    </xf>
    <xf numFmtId="174" fontId="19" fillId="0" borderId="14" xfId="42" applyNumberFormat="1" applyFont="1" applyBorder="1" applyAlignment="1">
      <alignment horizontal="center" vertical="center" wrapText="1"/>
    </xf>
    <xf numFmtId="174" fontId="17" fillId="0" borderId="14" xfId="42" applyNumberFormat="1" applyFont="1" applyBorder="1" applyAlignment="1">
      <alignment horizontal="center" vertical="center" wrapText="1"/>
    </xf>
    <xf numFmtId="175" fontId="7" fillId="0" borderId="11" xfId="0" applyNumberFormat="1" applyFont="1" applyBorder="1" applyAlignment="1">
      <alignment horizontal="left" vertical="center"/>
    </xf>
    <xf numFmtId="175" fontId="7" fillId="0" borderId="12" xfId="0" applyNumberFormat="1" applyFont="1" applyBorder="1" applyAlignment="1">
      <alignment wrapText="1"/>
    </xf>
    <xf numFmtId="175" fontId="7" fillId="0" borderId="12" xfId="0" applyNumberFormat="1" applyFont="1" applyBorder="1" applyAlignment="1">
      <alignment horizontal="center" vertical="center" wrapText="1"/>
    </xf>
    <xf numFmtId="175" fontId="7" fillId="0" borderId="12" xfId="0" applyNumberFormat="1" applyFont="1" applyBorder="1" applyAlignment="1">
      <alignment/>
    </xf>
    <xf numFmtId="2" fontId="7" fillId="40" borderId="14" xfId="42" applyNumberFormat="1" applyFont="1" applyFill="1" applyBorder="1" applyAlignment="1">
      <alignment horizontal="center" vertical="center" wrapText="1"/>
    </xf>
    <xf numFmtId="2" fontId="7" fillId="40" borderId="10" xfId="0" applyNumberFormat="1" applyFont="1" applyFill="1" applyBorder="1" applyAlignment="1">
      <alignment horizontal="center" vertical="center" wrapText="1"/>
    </xf>
    <xf numFmtId="174" fontId="7" fillId="40" borderId="10" xfId="42" applyNumberFormat="1" applyFont="1" applyFill="1" applyBorder="1" applyAlignment="1">
      <alignment horizontal="center" vertical="center"/>
    </xf>
    <xf numFmtId="2" fontId="7" fillId="0" borderId="16"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174" fontId="7" fillId="0" borderId="16" xfId="42" applyNumberFormat="1" applyFont="1" applyFill="1" applyBorder="1" applyAlignment="1">
      <alignment horizontal="center" vertical="center"/>
    </xf>
    <xf numFmtId="174" fontId="7" fillId="0" borderId="14" xfId="42" applyNumberFormat="1" applyFont="1" applyFill="1" applyBorder="1" applyAlignment="1">
      <alignment horizontal="center" vertical="center"/>
    </xf>
    <xf numFmtId="2" fontId="7" fillId="0" borderId="14" xfId="42" applyNumberFormat="1" applyFont="1" applyFill="1" applyBorder="1" applyAlignment="1">
      <alignment horizontal="center" vertical="center" wrapText="1"/>
    </xf>
    <xf numFmtId="43" fontId="7" fillId="0" borderId="10" xfId="42" applyFont="1" applyBorder="1" applyAlignment="1">
      <alignment/>
    </xf>
    <xf numFmtId="0" fontId="7" fillId="0" borderId="10" xfId="0" applyFont="1" applyBorder="1" applyAlignment="1">
      <alignment/>
    </xf>
    <xf numFmtId="41" fontId="7" fillId="0" borderId="10" xfId="59" applyNumberFormat="1" applyFont="1" applyFill="1" applyBorder="1" applyAlignment="1">
      <alignment horizontal="left" wrapText="1"/>
      <protection/>
    </xf>
    <xf numFmtId="174" fontId="7" fillId="0" borderId="10" xfId="42" applyNumberFormat="1" applyFont="1" applyBorder="1" applyAlignment="1">
      <alignment horizontal="left" vertical="center" wrapText="1"/>
    </xf>
    <xf numFmtId="0" fontId="26" fillId="0" borderId="10" xfId="0" applyFont="1" applyBorder="1" applyAlignment="1">
      <alignment horizontal="center" vertical="center" wrapText="1"/>
    </xf>
    <xf numFmtId="174" fontId="26" fillId="0" borderId="10" xfId="42" applyNumberFormat="1" applyFont="1" applyBorder="1" applyAlignment="1">
      <alignment horizontal="center" vertical="center" wrapText="1"/>
    </xf>
    <xf numFmtId="41" fontId="7" fillId="0" borderId="10" xfId="0" applyNumberFormat="1" applyFont="1" applyBorder="1" applyAlignment="1">
      <alignment horizontal="center" vertical="center"/>
    </xf>
    <xf numFmtId="1" fontId="7" fillId="0" borderId="10" xfId="42" applyNumberFormat="1" applyFont="1" applyBorder="1" applyAlignment="1">
      <alignment horizontal="center" wrapText="1"/>
    </xf>
    <xf numFmtId="1" fontId="7" fillId="0" borderId="10" xfId="42"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7" fillId="0" borderId="10" xfId="0" applyNumberFormat="1" applyFont="1" applyBorder="1" applyAlignment="1">
      <alignment horizontal="center" wrapText="1"/>
    </xf>
    <xf numFmtId="41" fontId="10" fillId="0" borderId="10" xfId="0" applyNumberFormat="1" applyFont="1" applyBorder="1" applyAlignment="1">
      <alignment horizontal="center"/>
    </xf>
    <xf numFmtId="41" fontId="7" fillId="0" borderId="10" xfId="56" applyNumberFormat="1" applyFont="1" applyFill="1" applyBorder="1" applyAlignment="1">
      <alignment horizontal="center" vertical="center"/>
      <protection/>
    </xf>
    <xf numFmtId="174" fontId="26" fillId="0" borderId="10" xfId="42" applyNumberFormat="1" applyFont="1" applyBorder="1" applyAlignment="1">
      <alignment horizontal="center" vertical="center"/>
    </xf>
    <xf numFmtId="174" fontId="26" fillId="0" borderId="10" xfId="42" applyNumberFormat="1" applyFont="1" applyFill="1" applyBorder="1" applyAlignment="1">
      <alignment horizontal="center" vertical="center"/>
    </xf>
    <xf numFmtId="1" fontId="7" fillId="0" borderId="10" xfId="0" applyNumberFormat="1" applyFont="1" applyBorder="1" applyAlignment="1">
      <alignment horizontal="center"/>
    </xf>
    <xf numFmtId="0" fontId="26" fillId="0" borderId="10" xfId="0" applyFont="1" applyBorder="1" applyAlignment="1">
      <alignment horizontal="center" vertical="center" wrapText="1"/>
    </xf>
    <xf numFmtId="0" fontId="7" fillId="0" borderId="11" xfId="0" applyFont="1" applyBorder="1" applyAlignment="1">
      <alignment horizontal="center" vertical="center"/>
    </xf>
    <xf numFmtId="0" fontId="13" fillId="0" borderId="12" xfId="0" applyFont="1" applyBorder="1" applyAlignment="1">
      <alignment wrapText="1"/>
    </xf>
    <xf numFmtId="0" fontId="13" fillId="0" borderId="12" xfId="0" applyFont="1" applyBorder="1" applyAlignment="1">
      <alignment horizontal="center" wrapText="1"/>
    </xf>
    <xf numFmtId="3" fontId="14" fillId="0" borderId="12" xfId="0" applyNumberFormat="1" applyFont="1" applyBorder="1" applyAlignment="1">
      <alignment/>
    </xf>
    <xf numFmtId="174" fontId="7" fillId="0" borderId="23" xfId="42" applyNumberFormat="1" applyFont="1" applyBorder="1" applyAlignment="1">
      <alignment horizontal="center" vertical="center"/>
    </xf>
    <xf numFmtId="3" fontId="7" fillId="0" borderId="12" xfId="0" applyNumberFormat="1" applyFont="1" applyBorder="1" applyAlignment="1">
      <alignment horizontal="center" vertical="center" wrapText="1"/>
    </xf>
    <xf numFmtId="0" fontId="7" fillId="0" borderId="10" xfId="0" applyFont="1" applyBorder="1" applyAlignment="1">
      <alignment horizontal="left"/>
    </xf>
    <xf numFmtId="175" fontId="7" fillId="0" borderId="10" xfId="0" applyNumberFormat="1" applyFont="1" applyBorder="1" applyAlignment="1">
      <alignment horizontal="center" vertical="center"/>
    </xf>
    <xf numFmtId="0" fontId="7" fillId="0" borderId="10" xfId="57" applyNumberFormat="1" applyFont="1" applyBorder="1" applyAlignment="1" applyProtection="1">
      <alignment horizontal="center" vertical="center" wrapText="1"/>
      <protection locked="0"/>
    </xf>
    <xf numFmtId="0" fontId="7" fillId="0" borderId="10" xfId="57" applyNumberFormat="1" applyFont="1" applyBorder="1" applyAlignment="1" applyProtection="1">
      <alignment horizontal="left" vertical="center" wrapText="1"/>
      <protection locked="0"/>
    </xf>
    <xf numFmtId="0" fontId="7" fillId="0" borderId="10" xfId="0" applyFont="1" applyBorder="1" applyAlignment="1">
      <alignment/>
    </xf>
    <xf numFmtId="0" fontId="10" fillId="0" borderId="10" xfId="0" applyFont="1" applyBorder="1" applyAlignment="1">
      <alignment horizontal="center" wrapText="1"/>
    </xf>
    <xf numFmtId="0" fontId="19" fillId="0" borderId="10" xfId="0" applyFont="1" applyBorder="1" applyAlignment="1">
      <alignment horizontal="center" wrapText="1"/>
    </xf>
    <xf numFmtId="41" fontId="10" fillId="0" borderId="10" xfId="0" applyNumberFormat="1" applyFont="1" applyFill="1" applyBorder="1" applyAlignment="1">
      <alignment horizontal="center" vertical="center"/>
    </xf>
    <xf numFmtId="174" fontId="10" fillId="0" borderId="10" xfId="42" applyNumberFormat="1" applyFont="1" applyFill="1" applyBorder="1" applyAlignment="1">
      <alignment horizontal="center" vertical="center"/>
    </xf>
    <xf numFmtId="41" fontId="10" fillId="0" borderId="10" xfId="59" applyNumberFormat="1" applyFont="1" applyFill="1" applyBorder="1" applyAlignment="1">
      <alignment horizontal="center" vertical="center"/>
      <protection/>
    </xf>
    <xf numFmtId="174" fontId="19" fillId="0" borderId="10" xfId="42" applyNumberFormat="1" applyFont="1" applyFill="1" applyBorder="1" applyAlignment="1">
      <alignment horizontal="center" vertical="center"/>
    </xf>
    <xf numFmtId="0" fontId="0" fillId="0" borderId="0" xfId="0" applyFill="1" applyAlignment="1">
      <alignment/>
    </xf>
    <xf numFmtId="175" fontId="24" fillId="0" borderId="10" xfId="0" applyNumberFormat="1" applyFont="1" applyFill="1" applyBorder="1" applyAlignment="1">
      <alignment vertical="center"/>
    </xf>
    <xf numFmtId="175" fontId="1" fillId="0" borderId="10" xfId="0" applyNumberFormat="1" applyFont="1" applyFill="1" applyBorder="1" applyAlignment="1">
      <alignment/>
    </xf>
    <xf numFmtId="0" fontId="7" fillId="0" borderId="1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xf>
    <xf numFmtId="174" fontId="7" fillId="35" borderId="10" xfId="42" applyNumberFormat="1" applyFont="1" applyFill="1" applyBorder="1" applyAlignment="1">
      <alignment horizontal="center" vertical="center" wrapText="1"/>
    </xf>
    <xf numFmtId="41" fontId="7" fillId="35" borderId="10" xfId="0"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41" fontId="10" fillId="35"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xf>
    <xf numFmtId="175" fontId="7" fillId="0" borderId="10" xfId="0" applyNumberFormat="1" applyFont="1" applyFill="1" applyBorder="1" applyAlignment="1">
      <alignment vertical="center" wrapText="1"/>
    </xf>
    <xf numFmtId="3" fontId="5" fillId="0" borderId="21" xfId="0" applyNumberFormat="1" applyFont="1" applyFill="1" applyBorder="1" applyAlignment="1">
      <alignment horizontal="right" vertical="center" wrapText="1"/>
    </xf>
    <xf numFmtId="0" fontId="7" fillId="0" borderId="21" xfId="0" applyFont="1" applyBorder="1" applyAlignment="1">
      <alignment horizontal="right" vertical="center"/>
    </xf>
    <xf numFmtId="3" fontId="7" fillId="0" borderId="21" xfId="0" applyNumberFormat="1" applyFont="1" applyBorder="1" applyAlignment="1">
      <alignment horizontal="center" vertical="center"/>
    </xf>
    <xf numFmtId="3" fontId="5" fillId="0" borderId="2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1" fontId="10" fillId="0" borderId="10" xfId="0" applyNumberFormat="1" applyFont="1" applyFill="1" applyBorder="1" applyAlignment="1">
      <alignment horizontal="center" vertical="center" wrapText="1"/>
    </xf>
    <xf numFmtId="0" fontId="10" fillId="0" borderId="10" xfId="0" applyFont="1" applyBorder="1" applyAlignment="1">
      <alignment horizontal="center"/>
    </xf>
    <xf numFmtId="0" fontId="10" fillId="0" borderId="13" xfId="0" applyFont="1" applyBorder="1" applyAlignment="1">
      <alignment horizontal="center"/>
    </xf>
    <xf numFmtId="0" fontId="10" fillId="0" borderId="13" xfId="0" applyFont="1" applyBorder="1" applyAlignment="1">
      <alignment horizontal="center" wrapText="1"/>
    </xf>
    <xf numFmtId="178" fontId="7" fillId="0" borderId="10" xfId="0" applyNumberFormat="1" applyFont="1" applyBorder="1" applyAlignment="1">
      <alignment horizontal="center" vertical="center" wrapText="1"/>
    </xf>
    <xf numFmtId="175" fontId="7" fillId="0" borderId="10" xfId="0" applyNumberFormat="1" applyFont="1" applyBorder="1" applyAlignment="1">
      <alignment horizontal="center" wrapText="1"/>
    </xf>
    <xf numFmtId="175" fontId="7" fillId="0" borderId="10" xfId="0" applyNumberFormat="1" applyFont="1" applyBorder="1" applyAlignment="1">
      <alignment horizontal="center"/>
    </xf>
    <xf numFmtId="178" fontId="7" fillId="0" borderId="10" xfId="0" applyNumberFormat="1" applyFont="1" applyBorder="1" applyAlignment="1">
      <alignment horizontal="center"/>
    </xf>
    <xf numFmtId="3" fontId="7" fillId="0" borderId="10" xfId="0" applyNumberFormat="1" applyFont="1" applyBorder="1" applyAlignment="1">
      <alignment horizontal="center"/>
    </xf>
    <xf numFmtId="178" fontId="7" fillId="0" borderId="10" xfId="0" applyNumberFormat="1" applyFont="1" applyBorder="1" applyAlignment="1">
      <alignment horizontal="center" wrapText="1"/>
    </xf>
    <xf numFmtId="0" fontId="7" fillId="0" borderId="10" xfId="0" applyFont="1" applyBorder="1" applyAlignment="1">
      <alignment horizontal="center" vertical="top" wrapText="1"/>
    </xf>
    <xf numFmtId="174" fontId="7" fillId="0" borderId="15" xfId="42" applyNumberFormat="1" applyFont="1" applyBorder="1" applyAlignment="1">
      <alignment horizontal="center" vertical="center" wrapText="1"/>
    </xf>
    <xf numFmtId="178" fontId="7" fillId="0" borderId="10" xfId="0" applyNumberFormat="1" applyFont="1" applyBorder="1" applyAlignment="1">
      <alignment horizontal="center" wrapText="1"/>
    </xf>
    <xf numFmtId="174" fontId="10" fillId="0" borderId="15" xfId="42" applyNumberFormat="1" applyFont="1" applyBorder="1" applyAlignment="1">
      <alignment horizontal="center" vertical="center" wrapText="1"/>
    </xf>
    <xf numFmtId="174" fontId="27" fillId="0" borderId="15" xfId="42" applyNumberFormat="1" applyFont="1" applyBorder="1" applyAlignment="1">
      <alignment horizontal="center" vertical="center"/>
    </xf>
    <xf numFmtId="178" fontId="7" fillId="0" borderId="15" xfId="0" applyNumberFormat="1" applyFont="1" applyBorder="1" applyAlignment="1">
      <alignment horizontal="center"/>
    </xf>
    <xf numFmtId="175" fontId="7" fillId="0" borderId="10" xfId="0" applyNumberFormat="1" applyFont="1" applyBorder="1" applyAlignment="1">
      <alignment horizontal="center" wrapText="1"/>
    </xf>
    <xf numFmtId="175" fontId="7" fillId="0" borderId="10" xfId="0" applyNumberFormat="1" applyFont="1" applyBorder="1" applyAlignment="1">
      <alignment horizontal="center" vertical="center"/>
    </xf>
    <xf numFmtId="179" fontId="7" fillId="35" borderId="17" xfId="0" applyNumberFormat="1" applyFont="1" applyFill="1" applyBorder="1" applyAlignment="1">
      <alignment horizontal="center" vertical="center" wrapText="1"/>
    </xf>
    <xf numFmtId="41" fontId="7" fillId="35" borderId="17" xfId="0" applyNumberFormat="1" applyFont="1" applyFill="1" applyBorder="1" applyAlignment="1">
      <alignment horizontal="center" vertical="center" wrapText="1"/>
    </xf>
    <xf numFmtId="179" fontId="7" fillId="35" borderId="18" xfId="0" applyNumberFormat="1" applyFont="1" applyFill="1" applyBorder="1" applyAlignment="1">
      <alignment horizontal="center" vertical="center" wrapText="1"/>
    </xf>
    <xf numFmtId="41" fontId="7" fillId="35" borderId="18" xfId="0" applyNumberFormat="1" applyFont="1" applyFill="1" applyBorder="1" applyAlignment="1">
      <alignment horizontal="center" vertical="center" wrapText="1"/>
    </xf>
    <xf numFmtId="41" fontId="7" fillId="35" borderId="18" xfId="0" applyNumberFormat="1" applyFont="1" applyFill="1" applyBorder="1" applyAlignment="1">
      <alignment horizontal="center" vertical="center"/>
    </xf>
    <xf numFmtId="14" fontId="7" fillId="35" borderId="18" xfId="0" applyNumberFormat="1" applyFont="1" applyFill="1" applyBorder="1" applyAlignment="1">
      <alignment horizontal="center" vertical="center" wrapText="1"/>
    </xf>
    <xf numFmtId="0" fontId="7" fillId="35" borderId="18" xfId="0" applyFont="1" applyFill="1" applyBorder="1" applyAlignment="1">
      <alignment horizontal="center" vertical="center" wrapText="1"/>
    </xf>
    <xf numFmtId="41" fontId="7" fillId="35" borderId="18" xfId="0" applyNumberFormat="1" applyFont="1" applyFill="1" applyBorder="1" applyAlignment="1">
      <alignment horizontal="left" vertical="center" wrapText="1"/>
    </xf>
    <xf numFmtId="174" fontId="7" fillId="35" borderId="18" xfId="42" applyNumberFormat="1" applyFont="1" applyFill="1" applyBorder="1" applyAlignment="1">
      <alignment horizontal="center" vertical="center" wrapText="1"/>
    </xf>
    <xf numFmtId="3" fontId="12" fillId="35" borderId="18" xfId="0" applyNumberFormat="1" applyFont="1" applyFill="1" applyBorder="1" applyAlignment="1">
      <alignment horizontal="center" vertical="center" wrapText="1"/>
    </xf>
    <xf numFmtId="37" fontId="12" fillId="35" borderId="18" xfId="0" applyNumberFormat="1" applyFont="1" applyFill="1" applyBorder="1" applyAlignment="1">
      <alignment horizontal="right" vertical="center" wrapText="1"/>
    </xf>
    <xf numFmtId="41" fontId="12" fillId="35" borderId="18" xfId="0" applyNumberFormat="1" applyFont="1" applyFill="1" applyBorder="1" applyAlignment="1">
      <alignment horizontal="center" vertical="center" wrapText="1"/>
    </xf>
    <xf numFmtId="37" fontId="7" fillId="35" borderId="18" xfId="0" applyNumberFormat="1" applyFont="1" applyFill="1" applyBorder="1" applyAlignment="1">
      <alignment horizontal="right" vertical="center" wrapText="1"/>
    </xf>
    <xf numFmtId="0" fontId="7" fillId="35" borderId="18" xfId="0" applyFont="1" applyFill="1" applyBorder="1" applyAlignment="1">
      <alignment/>
    </xf>
    <xf numFmtId="179" fontId="7" fillId="0" borderId="18" xfId="0" applyNumberFormat="1" applyFont="1" applyFill="1" applyBorder="1" applyAlignment="1">
      <alignment vertical="center" wrapText="1"/>
    </xf>
    <xf numFmtId="41" fontId="7" fillId="0" borderId="18" xfId="0" applyNumberFormat="1" applyFont="1" applyFill="1" applyBorder="1" applyAlignment="1">
      <alignment vertical="center" wrapText="1"/>
    </xf>
    <xf numFmtId="179" fontId="28" fillId="0" borderId="18" xfId="0" applyNumberFormat="1" applyFont="1" applyFill="1" applyBorder="1" applyAlignment="1">
      <alignment vertical="center" wrapText="1"/>
    </xf>
    <xf numFmtId="0" fontId="1" fillId="0" borderId="18" xfId="0" applyFont="1" applyBorder="1" applyAlignment="1">
      <alignment horizontal="center" vertical="center" wrapText="1"/>
    </xf>
    <xf numFmtId="41" fontId="28" fillId="0" borderId="18" xfId="0" applyNumberFormat="1" applyFont="1" applyFill="1" applyBorder="1" applyAlignment="1">
      <alignment vertical="center" wrapText="1"/>
    </xf>
    <xf numFmtId="41" fontId="7" fillId="0" borderId="18" xfId="0" applyNumberFormat="1" applyFont="1" applyFill="1" applyBorder="1" applyAlignment="1">
      <alignment horizontal="center" vertical="center" wrapText="1"/>
    </xf>
    <xf numFmtId="41" fontId="12" fillId="35" borderId="18" xfId="0" applyNumberFormat="1" applyFont="1" applyFill="1" applyBorder="1" applyAlignment="1">
      <alignment horizontal="center" vertical="center"/>
    </xf>
    <xf numFmtId="41" fontId="7" fillId="0" borderId="18" xfId="0" applyNumberFormat="1" applyFont="1" applyFill="1" applyBorder="1" applyAlignment="1">
      <alignment horizontal="left" vertical="center" wrapText="1"/>
    </xf>
    <xf numFmtId="41" fontId="12" fillId="0" borderId="18" xfId="0" applyNumberFormat="1" applyFont="1" applyFill="1" applyBorder="1" applyAlignment="1">
      <alignment horizontal="center" vertical="center"/>
    </xf>
    <xf numFmtId="179" fontId="7" fillId="0" borderId="18" xfId="0" applyNumberFormat="1" applyFont="1" applyFill="1" applyBorder="1" applyAlignment="1">
      <alignment horizontal="center" vertical="center" wrapText="1"/>
    </xf>
    <xf numFmtId="41" fontId="7" fillId="0" borderId="18" xfId="0" applyNumberFormat="1" applyFont="1" applyBorder="1" applyAlignment="1">
      <alignment horizontal="center"/>
    </xf>
    <xf numFmtId="0" fontId="7" fillId="35" borderId="18" xfId="0" applyFont="1" applyFill="1" applyBorder="1" applyAlignment="1">
      <alignment vertical="center" wrapText="1"/>
    </xf>
    <xf numFmtId="174" fontId="7" fillId="35" borderId="18" xfId="42" applyNumberFormat="1" applyFont="1" applyFill="1" applyBorder="1" applyAlignment="1">
      <alignment horizontal="center" vertical="center" wrapText="1"/>
    </xf>
    <xf numFmtId="3" fontId="7" fillId="35" borderId="18" xfId="0" applyNumberFormat="1" applyFont="1" applyFill="1" applyBorder="1" applyAlignment="1">
      <alignment horizontal="right" vertical="center"/>
    </xf>
    <xf numFmtId="3" fontId="7" fillId="35" borderId="18" xfId="0" applyNumberFormat="1" applyFont="1" applyFill="1" applyBorder="1" applyAlignment="1">
      <alignment vertical="center" wrapText="1"/>
    </xf>
    <xf numFmtId="41" fontId="7" fillId="0" borderId="18" xfId="0" applyNumberFormat="1" applyFont="1" applyBorder="1" applyAlignment="1">
      <alignment horizontal="center" vertical="center" wrapText="1"/>
    </xf>
    <xf numFmtId="0" fontId="7" fillId="35" borderId="18" xfId="0" applyFont="1" applyFill="1" applyBorder="1" applyAlignment="1">
      <alignment horizontal="center" vertical="center" wrapText="1" shrinkToFit="1"/>
    </xf>
    <xf numFmtId="41" fontId="7" fillId="35" borderId="18" xfId="0" applyNumberFormat="1" applyFont="1" applyFill="1" applyBorder="1" applyAlignment="1">
      <alignment horizontal="right" vertical="center"/>
    </xf>
    <xf numFmtId="0" fontId="7" fillId="35" borderId="18" xfId="0" applyFont="1" applyFill="1" applyBorder="1" applyAlignment="1" applyProtection="1">
      <alignment horizontal="center" vertical="center" wrapText="1" shrinkToFit="1"/>
      <protection locked="0"/>
    </xf>
    <xf numFmtId="41" fontId="7" fillId="41" borderId="18" xfId="0" applyNumberFormat="1" applyFont="1" applyFill="1" applyBorder="1" applyAlignment="1" applyProtection="1">
      <alignment horizontal="right" vertical="center" wrapText="1" shrinkToFit="1"/>
      <protection locked="0"/>
    </xf>
    <xf numFmtId="174" fontId="7" fillId="35" borderId="18" xfId="42" applyNumberFormat="1" applyFont="1" applyFill="1" applyBorder="1" applyAlignment="1">
      <alignment horizontal="right" vertical="center" wrapText="1"/>
    </xf>
    <xf numFmtId="41" fontId="7" fillId="41" borderId="18" xfId="0" applyNumberFormat="1" applyFont="1" applyFill="1" applyBorder="1" applyAlignment="1" applyProtection="1">
      <alignment horizontal="center" vertical="center" wrapText="1" shrinkToFit="1"/>
      <protection locked="0"/>
    </xf>
    <xf numFmtId="0" fontId="7" fillId="35" borderId="18" xfId="0" applyNumberFormat="1" applyFont="1" applyFill="1" applyBorder="1" applyAlignment="1" applyProtection="1">
      <alignment horizontal="center" vertical="center" wrapText="1"/>
      <protection locked="0"/>
    </xf>
    <xf numFmtId="41" fontId="7" fillId="0" borderId="19" xfId="0" applyNumberFormat="1" applyFont="1" applyFill="1" applyBorder="1" applyAlignment="1">
      <alignment horizontal="center" vertical="center" wrapText="1"/>
    </xf>
    <xf numFmtId="41" fontId="7" fillId="0" borderId="19" xfId="0" applyNumberFormat="1" applyFont="1" applyBorder="1" applyAlignment="1">
      <alignment horizontal="center" vertical="center" wrapText="1"/>
    </xf>
    <xf numFmtId="41" fontId="7" fillId="35" borderId="17" xfId="0" applyNumberFormat="1" applyFont="1" applyFill="1" applyBorder="1" applyAlignment="1">
      <alignment vertical="center" wrapText="1"/>
    </xf>
    <xf numFmtId="41" fontId="7" fillId="35" borderId="18" xfId="0" applyNumberFormat="1" applyFont="1" applyFill="1" applyBorder="1" applyAlignment="1">
      <alignment vertical="center" wrapText="1"/>
    </xf>
    <xf numFmtId="37" fontId="7" fillId="35" borderId="18" xfId="42" applyNumberFormat="1" applyFont="1" applyFill="1" applyBorder="1" applyAlignment="1">
      <alignment horizontal="right" vertical="center" wrapText="1"/>
    </xf>
    <xf numFmtId="43" fontId="7" fillId="35" borderId="18" xfId="42" applyFont="1" applyFill="1" applyBorder="1" applyAlignment="1">
      <alignment horizontal="center" vertical="center"/>
    </xf>
    <xf numFmtId="43" fontId="7" fillId="35" borderId="18" xfId="42" applyFont="1" applyFill="1" applyBorder="1" applyAlignment="1">
      <alignment horizontal="center" vertical="center" wrapText="1"/>
    </xf>
    <xf numFmtId="181" fontId="7" fillId="35" borderId="18" xfId="42" applyNumberFormat="1" applyFont="1" applyFill="1" applyBorder="1" applyAlignment="1" applyProtection="1">
      <alignment horizontal="center" vertical="center"/>
      <protection locked="0"/>
    </xf>
    <xf numFmtId="174" fontId="7" fillId="0" borderId="18" xfId="42" applyNumberFormat="1" applyFont="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lignment vertical="center" wrapText="1"/>
    </xf>
    <xf numFmtId="0" fontId="28" fillId="0" borderId="18"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18" xfId="0" applyFont="1" applyBorder="1" applyAlignment="1">
      <alignment vertical="center" wrapText="1"/>
    </xf>
    <xf numFmtId="0" fontId="7" fillId="0" borderId="18" xfId="0" applyFont="1" applyFill="1" applyBorder="1" applyAlignment="1">
      <alignment wrapText="1"/>
    </xf>
    <xf numFmtId="0" fontId="7" fillId="0" borderId="18" xfId="0" applyFont="1" applyFill="1" applyBorder="1" applyAlignment="1">
      <alignment/>
    </xf>
    <xf numFmtId="0" fontId="7" fillId="35" borderId="18" xfId="0" applyFont="1" applyFill="1" applyBorder="1" applyAlignment="1">
      <alignment horizontal="center" vertical="center" wrapText="1"/>
    </xf>
    <xf numFmtId="14" fontId="7" fillId="35" borderId="17" xfId="0" applyNumberFormat="1" applyFont="1" applyFill="1" applyBorder="1" applyAlignment="1">
      <alignment horizontal="center" vertical="center" wrapText="1"/>
    </xf>
    <xf numFmtId="41" fontId="12" fillId="0" borderId="18" xfId="0" applyNumberFormat="1" applyFont="1" applyFill="1" applyBorder="1" applyAlignment="1">
      <alignment horizontal="center" vertical="center" wrapText="1"/>
    </xf>
    <xf numFmtId="14" fontId="28" fillId="0" borderId="18" xfId="0" applyNumberFormat="1" applyFont="1" applyFill="1" applyBorder="1" applyAlignment="1">
      <alignment horizontal="center" vertical="center" wrapText="1"/>
    </xf>
    <xf numFmtId="14" fontId="7" fillId="0" borderId="18"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1" fontId="12" fillId="0" borderId="18" xfId="0" applyNumberFormat="1" applyFont="1" applyFill="1" applyBorder="1" applyAlignment="1">
      <alignment horizontal="center" vertical="center" wrapText="1"/>
    </xf>
    <xf numFmtId="0" fontId="7" fillId="0" borderId="18" xfId="57" applyNumberFormat="1" applyFont="1" applyFill="1" applyBorder="1" applyAlignment="1" applyProtection="1">
      <alignment horizontal="center" vertical="center" wrapText="1"/>
      <protection locked="0"/>
    </xf>
    <xf numFmtId="1" fontId="7" fillId="0" borderId="18" xfId="0" applyNumberFormat="1" applyFont="1" applyFill="1" applyBorder="1" applyAlignment="1">
      <alignment horizontal="center" vertical="center" wrapText="1"/>
    </xf>
    <xf numFmtId="43" fontId="7" fillId="0" borderId="18" xfId="57" applyNumberFormat="1" applyFont="1" applyFill="1" applyBorder="1" applyAlignment="1" applyProtection="1">
      <alignment horizontal="center" vertical="center" wrapText="1"/>
      <protection locked="0"/>
    </xf>
    <xf numFmtId="49" fontId="7" fillId="0" borderId="18" xfId="57" applyNumberFormat="1" applyFont="1" applyFill="1" applyBorder="1" applyAlignment="1" applyProtection="1">
      <alignment horizontal="center" vertical="center" wrapText="1"/>
      <protection locked="0"/>
    </xf>
    <xf numFmtId="0" fontId="7" fillId="35" borderId="18" xfId="57" applyNumberFormat="1" applyFont="1" applyFill="1" applyBorder="1" applyAlignment="1" applyProtection="1">
      <alignment horizontal="center" vertical="center" wrapText="1"/>
      <protection locked="0"/>
    </xf>
    <xf numFmtId="1" fontId="7" fillId="35" borderId="18" xfId="0" applyNumberFormat="1" applyFont="1" applyFill="1" applyBorder="1" applyAlignment="1">
      <alignment horizontal="center" vertical="center" wrapText="1"/>
    </xf>
    <xf numFmtId="43" fontId="7" fillId="35" borderId="18" xfId="57" applyNumberFormat="1" applyFont="1" applyFill="1" applyBorder="1" applyAlignment="1" applyProtection="1">
      <alignment horizontal="center" vertical="center" wrapText="1"/>
      <protection locked="0"/>
    </xf>
    <xf numFmtId="49" fontId="7" fillId="35" borderId="18" xfId="57" applyNumberFormat="1" applyFont="1" applyFill="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7" fillId="35" borderId="18" xfId="0" applyFont="1" applyFill="1" applyBorder="1" applyAlignment="1">
      <alignment horizontal="center" vertical="center"/>
    </xf>
    <xf numFmtId="0" fontId="7" fillId="41" borderId="18" xfId="0" applyFont="1" applyFill="1" applyBorder="1" applyAlignment="1" applyProtection="1">
      <alignment horizontal="center" vertical="center" wrapText="1" shrinkToFit="1"/>
      <protection locked="0"/>
    </xf>
    <xf numFmtId="0" fontId="5" fillId="36" borderId="11"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7" borderId="11" xfId="0" applyFont="1" applyFill="1" applyBorder="1" applyAlignment="1">
      <alignment horizontal="left" vertical="center" wrapText="1"/>
    </xf>
    <xf numFmtId="0" fontId="5" fillId="37" borderId="12" xfId="0" applyFont="1" applyFill="1" applyBorder="1" applyAlignment="1">
      <alignment horizontal="left" vertical="center" wrapText="1"/>
    </xf>
    <xf numFmtId="0" fontId="5" fillId="37" borderId="13" xfId="0" applyFont="1" applyFill="1" applyBorder="1" applyAlignment="1">
      <alignment horizontal="left" vertical="center" wrapText="1"/>
    </xf>
    <xf numFmtId="0" fontId="5" fillId="38" borderId="11" xfId="0" applyFont="1" applyFill="1" applyBorder="1" applyAlignment="1">
      <alignment horizontal="left" vertical="center" wrapText="1"/>
    </xf>
    <xf numFmtId="0" fontId="5" fillId="38" borderId="12"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5" fillId="39" borderId="11" xfId="0"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0" xfId="0" applyFont="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29" xfId="0" applyFont="1" applyBorder="1" applyAlignment="1">
      <alignment horizontal="right"/>
    </xf>
    <xf numFmtId="0" fontId="3" fillId="0" borderId="29" xfId="0" applyFont="1" applyBorder="1" applyAlignment="1">
      <alignment horizontal="right"/>
    </xf>
    <xf numFmtId="0" fontId="1" fillId="33" borderId="12" xfId="0" applyFont="1" applyFill="1" applyBorder="1" applyAlignment="1">
      <alignment/>
    </xf>
    <xf numFmtId="0" fontId="1" fillId="33" borderId="13" xfId="0" applyFont="1" applyFill="1" applyBorder="1" applyAlignment="1">
      <alignment/>
    </xf>
    <xf numFmtId="0" fontId="5" fillId="39" borderId="12" xfId="0" applyFont="1" applyFill="1" applyBorder="1" applyAlignment="1">
      <alignment horizontal="left" vertical="center" wrapText="1"/>
    </xf>
    <xf numFmtId="0" fontId="5" fillId="39" borderId="13" xfId="0"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n co dieu kien" xfId="56"/>
    <cellStyle name="Normal_Bieu mau nghiep vu ngay 19.6" xfId="57"/>
    <cellStyle name="Normal_CÒN" xfId="58"/>
    <cellStyle name="Normal_Sheet1" xfId="59"/>
    <cellStyle name="Note" xfId="60"/>
    <cellStyle name="Output" xfId="61"/>
    <cellStyle name="Percent" xfId="62"/>
    <cellStyle name="Title" xfId="63"/>
    <cellStyle name="Total" xfId="64"/>
    <cellStyle name="Warning Text" xfId="65"/>
  </cellStyles>
  <dxfs count="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19050</xdr:rowOff>
    </xdr:from>
    <xdr:to>
      <xdr:col>3</xdr:col>
      <xdr:colOff>361950</xdr:colOff>
      <xdr:row>4</xdr:row>
      <xdr:rowOff>19050</xdr:rowOff>
    </xdr:to>
    <xdr:sp>
      <xdr:nvSpPr>
        <xdr:cNvPr id="1" name="Straight Connector 3"/>
        <xdr:cNvSpPr>
          <a:spLocks/>
        </xdr:cNvSpPr>
      </xdr:nvSpPr>
      <xdr:spPr>
        <a:xfrm>
          <a:off x="1152525" y="904875"/>
          <a:ext cx="942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L1964"/>
  <sheetViews>
    <sheetView tabSelected="1" zoomScale="110" zoomScaleNormal="110" zoomScalePageLayoutView="0" workbookViewId="0" topLeftCell="A1513">
      <selection activeCell="D1515" sqref="D1515"/>
    </sheetView>
  </sheetViews>
  <sheetFormatPr defaultColWidth="9.140625" defaultRowHeight="12.75"/>
  <cols>
    <col min="1" max="1" width="4.28125" style="0" customWidth="1"/>
    <col min="2" max="2" width="7.421875" style="0" customWidth="1"/>
    <col min="3" max="3" width="14.28125" style="0" customWidth="1"/>
    <col min="4" max="4" width="15.57421875" style="0" customWidth="1"/>
    <col min="5" max="5" width="9.00390625" style="0" customWidth="1"/>
    <col min="6" max="6" width="8.00390625" style="0" customWidth="1"/>
    <col min="7" max="7" width="7.8515625" style="0" customWidth="1"/>
    <col min="8" max="9" width="8.140625" style="0" customWidth="1"/>
    <col min="10" max="10" width="6.57421875" style="0" customWidth="1"/>
    <col min="11" max="11" width="5.8515625" style="0" customWidth="1"/>
    <col min="12" max="12" width="5.57421875" style="0" customWidth="1"/>
    <col min="13" max="13" width="6.7109375" style="0" customWidth="1"/>
    <col min="14" max="14" width="6.57421875" style="0" customWidth="1"/>
    <col min="15" max="15" width="8.57421875" style="5" customWidth="1"/>
    <col min="16" max="16" width="12.7109375" style="5" customWidth="1"/>
    <col min="17" max="17" width="7.140625" style="5" customWidth="1"/>
    <col min="18" max="18" width="9.8515625" style="5" customWidth="1"/>
    <col min="19" max="116" width="9.140625" style="5" customWidth="1"/>
  </cols>
  <sheetData>
    <row r="1" ht="12.75"/>
    <row r="2" spans="1:14" ht="20.25" customHeight="1">
      <c r="A2" s="532" t="s">
        <v>14</v>
      </c>
      <c r="B2" s="532"/>
      <c r="C2" s="532"/>
      <c r="D2" s="532"/>
      <c r="E2" s="532"/>
      <c r="F2" s="7"/>
      <c r="G2" s="7"/>
      <c r="H2" s="7"/>
      <c r="I2" s="7"/>
      <c r="J2" s="7"/>
      <c r="K2" s="7"/>
      <c r="L2" s="7"/>
      <c r="M2" s="7"/>
      <c r="N2" s="7"/>
    </row>
    <row r="3" spans="1:116" s="2" customFormat="1" ht="18.75">
      <c r="A3" s="532" t="s">
        <v>15</v>
      </c>
      <c r="B3" s="532"/>
      <c r="C3" s="532"/>
      <c r="D3" s="532"/>
      <c r="E3" s="532"/>
      <c r="F3" s="3"/>
      <c r="G3" s="3"/>
      <c r="H3" s="3"/>
      <c r="I3" s="3"/>
      <c r="J3" s="3"/>
      <c r="K3" s="3"/>
      <c r="L3" s="3"/>
      <c r="M3" s="3"/>
      <c r="N3" s="3"/>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row>
    <row r="4" spans="1:116" s="2" customFormat="1" ht="18" customHeight="1">
      <c r="A4" s="532" t="s">
        <v>16</v>
      </c>
      <c r="B4" s="532"/>
      <c r="C4" s="532"/>
      <c r="D4" s="532"/>
      <c r="E4" s="532"/>
      <c r="F4" s="3"/>
      <c r="G4" s="3"/>
      <c r="H4" s="3"/>
      <c r="I4" s="3"/>
      <c r="J4" s="3"/>
      <c r="K4" s="3"/>
      <c r="L4" s="3"/>
      <c r="M4" s="3"/>
      <c r="N4" s="3"/>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16" s="2" customFormat="1" ht="13.5" customHeight="1">
      <c r="A5" s="4"/>
      <c r="B5" s="4"/>
      <c r="C5" s="4"/>
      <c r="D5" s="4"/>
      <c r="E5" s="4"/>
      <c r="F5" s="3"/>
      <c r="G5" s="3"/>
      <c r="H5" s="3"/>
      <c r="I5" s="3"/>
      <c r="J5" s="3"/>
      <c r="K5" s="3"/>
      <c r="L5" s="3"/>
      <c r="M5" s="3"/>
      <c r="N5" s="3"/>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4" ht="18.75">
      <c r="B6" s="532" t="s">
        <v>8</v>
      </c>
      <c r="C6" s="532"/>
      <c r="D6" s="532"/>
      <c r="E6" s="532"/>
      <c r="F6" s="532"/>
      <c r="G6" s="532"/>
      <c r="H6" s="532"/>
      <c r="I6" s="532"/>
      <c r="J6" s="532"/>
      <c r="K6" s="532"/>
      <c r="L6" s="532"/>
      <c r="M6" s="532"/>
      <c r="N6" s="532"/>
    </row>
    <row r="7" spans="2:14" ht="18.75">
      <c r="B7" s="4"/>
      <c r="C7" s="4"/>
      <c r="D7" s="4"/>
      <c r="E7" s="4"/>
      <c r="F7" s="4"/>
      <c r="G7" s="4"/>
      <c r="H7" s="4"/>
      <c r="I7" s="4"/>
      <c r="J7" s="536" t="s">
        <v>66</v>
      </c>
      <c r="K7" s="537"/>
      <c r="L7" s="537"/>
      <c r="M7" s="537"/>
      <c r="N7" s="537"/>
    </row>
    <row r="8" spans="1:116" s="1" customFormat="1" ht="31.5" customHeight="1">
      <c r="A8" s="525" t="s">
        <v>11</v>
      </c>
      <c r="B8" s="525" t="s">
        <v>7</v>
      </c>
      <c r="C8" s="525" t="s">
        <v>5</v>
      </c>
      <c r="D8" s="525" t="s">
        <v>9</v>
      </c>
      <c r="E8" s="533" t="s">
        <v>0</v>
      </c>
      <c r="F8" s="534"/>
      <c r="G8" s="534"/>
      <c r="H8" s="534"/>
      <c r="I8" s="534"/>
      <c r="J8" s="534"/>
      <c r="K8" s="534"/>
      <c r="L8" s="534"/>
      <c r="M8" s="534"/>
      <c r="N8" s="535"/>
      <c r="O8" s="525" t="s">
        <v>21</v>
      </c>
      <c r="P8" s="525" t="s">
        <v>26</v>
      </c>
      <c r="Q8" s="525" t="s">
        <v>22</v>
      </c>
      <c r="R8" s="525" t="s">
        <v>4</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row>
    <row r="9" spans="1:116" s="1" customFormat="1" ht="26.25" customHeight="1">
      <c r="A9" s="526"/>
      <c r="B9" s="526"/>
      <c r="C9" s="526"/>
      <c r="D9" s="526"/>
      <c r="E9" s="528" t="s">
        <v>23</v>
      </c>
      <c r="F9" s="529"/>
      <c r="G9" s="529"/>
      <c r="H9" s="529"/>
      <c r="I9" s="530"/>
      <c r="J9" s="528" t="s">
        <v>24</v>
      </c>
      <c r="K9" s="529"/>
      <c r="L9" s="529"/>
      <c r="M9" s="529"/>
      <c r="N9" s="530" t="s">
        <v>27</v>
      </c>
      <c r="O9" s="526"/>
      <c r="P9" s="526"/>
      <c r="Q9" s="526"/>
      <c r="R9" s="526"/>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row>
    <row r="10" spans="1:116" s="1" customFormat="1" ht="63" customHeight="1">
      <c r="A10" s="526"/>
      <c r="B10" s="526"/>
      <c r="C10" s="526"/>
      <c r="D10" s="526"/>
      <c r="E10" s="525" t="s">
        <v>20</v>
      </c>
      <c r="F10" s="525" t="s">
        <v>6</v>
      </c>
      <c r="G10" s="533" t="s">
        <v>1</v>
      </c>
      <c r="H10" s="534"/>
      <c r="I10" s="535"/>
      <c r="J10" s="525" t="s">
        <v>25</v>
      </c>
      <c r="K10" s="525" t="s">
        <v>6</v>
      </c>
      <c r="L10" s="533" t="s">
        <v>1</v>
      </c>
      <c r="M10" s="534"/>
      <c r="N10" s="535"/>
      <c r="O10" s="526"/>
      <c r="P10" s="526"/>
      <c r="Q10" s="526"/>
      <c r="R10" s="526"/>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row>
    <row r="11" spans="1:116" s="1" customFormat="1" ht="39.75" customHeight="1">
      <c r="A11" s="527"/>
      <c r="B11" s="527"/>
      <c r="C11" s="527"/>
      <c r="D11" s="527"/>
      <c r="E11" s="531"/>
      <c r="F11" s="531"/>
      <c r="G11" s="8" t="s">
        <v>3</v>
      </c>
      <c r="H11" s="8" t="s">
        <v>2</v>
      </c>
      <c r="I11" s="8" t="s">
        <v>10</v>
      </c>
      <c r="J11" s="531"/>
      <c r="K11" s="531"/>
      <c r="L11" s="8" t="s">
        <v>3</v>
      </c>
      <c r="M11" s="8" t="s">
        <v>2</v>
      </c>
      <c r="N11" s="8" t="s">
        <v>10</v>
      </c>
      <c r="O11" s="527"/>
      <c r="P11" s="527"/>
      <c r="Q11" s="527"/>
      <c r="R11" s="527"/>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row>
    <row r="12" spans="1:116" s="1" customFormat="1" ht="17.25" customHeight="1">
      <c r="A12" s="9">
        <v>1</v>
      </c>
      <c r="B12" s="9">
        <v>2</v>
      </c>
      <c r="C12" s="9">
        <v>3</v>
      </c>
      <c r="D12" s="9">
        <v>4</v>
      </c>
      <c r="E12" s="9">
        <v>5</v>
      </c>
      <c r="F12" s="9">
        <v>6</v>
      </c>
      <c r="G12" s="9">
        <v>7</v>
      </c>
      <c r="H12" s="9">
        <v>8</v>
      </c>
      <c r="I12" s="9">
        <v>9</v>
      </c>
      <c r="J12" s="9">
        <v>10</v>
      </c>
      <c r="K12" s="9">
        <v>11</v>
      </c>
      <c r="L12" s="9">
        <v>12</v>
      </c>
      <c r="M12" s="9">
        <v>13</v>
      </c>
      <c r="N12" s="9">
        <v>14</v>
      </c>
      <c r="O12" s="9">
        <v>15</v>
      </c>
      <c r="P12" s="9">
        <v>16</v>
      </c>
      <c r="Q12" s="9">
        <v>17</v>
      </c>
      <c r="R12" s="9">
        <v>18</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row>
    <row r="13" spans="1:116" s="1" customFormat="1" ht="17.25" customHeight="1">
      <c r="A13" s="10"/>
      <c r="B13" s="10" t="s">
        <v>12</v>
      </c>
      <c r="C13" s="26">
        <f>C15+C107+C774+C813+C915+C1040+C1079+C1297+C1381+C1412+C1422+C1439+C1497+C1517+C1656+C1873</f>
        <v>1511</v>
      </c>
      <c r="D13" s="11"/>
      <c r="E13" s="32">
        <f>E15+E107+E774+E813+E915+E1040+E1079+E1297+E1381+E1412+E1422+E1439+E1497+E1517+E1656+E1873</f>
        <v>56241988.65</v>
      </c>
      <c r="F13" s="32">
        <f>F15+F107+F774+F813+F915+F1040+F1079+F1297+F1381+F1412+F1422+F1439+F1497+F1517+F1656+F1873</f>
        <v>4624433</v>
      </c>
      <c r="G13" s="32">
        <f>G15+G107+G774+G813+G915+G1040+G1079+G1297+G1381+G1412+G1422+G1439+G1497+G1517+G1656+G1873</f>
        <v>0</v>
      </c>
      <c r="H13" s="32">
        <f>H15+H107+H774+H813+H915+H1040+H1079+H1297+H1381+H1412+H1422+H1439+H1497+H1517+H1656+H1873</f>
        <v>51618555.65</v>
      </c>
      <c r="I13" s="11"/>
      <c r="J13" s="27">
        <f>J15+J774+J915+J1040+J1079+J1297+J1381+J1412+J1422+J1439+J1497+J1517+J1656+J1873</f>
        <v>0</v>
      </c>
      <c r="K13" s="27">
        <f>K15+K774+K915+K1040+K1079+K1297+K1381+K1412+K1422+K1439+K1497+K1517+K1656+K1873</f>
        <v>0</v>
      </c>
      <c r="L13" s="27">
        <f>L15+L774+L915+L1040+L1079+L1297+L1381+L1412+L1422+L1439+L1497+L1517+L1656+L1873</f>
        <v>0</v>
      </c>
      <c r="M13" s="27">
        <f>M15+M774+M915+M1040+M1079+M1297+M1381+M1412+M1422+M1439+M1497+M1517+M1656+M1873</f>
        <v>0</v>
      </c>
      <c r="N13" s="11"/>
      <c r="O13" s="12"/>
      <c r="P13" s="12"/>
      <c r="Q13" s="12"/>
      <c r="R13" s="12"/>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row>
    <row r="14" spans="1:116" s="1" customFormat="1" ht="17.25" customHeight="1">
      <c r="A14" s="86" t="s">
        <v>17</v>
      </c>
      <c r="B14" s="522" t="s">
        <v>29</v>
      </c>
      <c r="C14" s="538"/>
      <c r="D14" s="538"/>
      <c r="E14" s="538"/>
      <c r="F14" s="538"/>
      <c r="G14" s="538"/>
      <c r="H14" s="538"/>
      <c r="I14" s="538"/>
      <c r="J14" s="538"/>
      <c r="K14" s="538"/>
      <c r="L14" s="538"/>
      <c r="M14" s="538"/>
      <c r="N14" s="538"/>
      <c r="O14" s="538"/>
      <c r="P14" s="538"/>
      <c r="Q14" s="538"/>
      <c r="R14" s="539"/>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row>
    <row r="15" spans="1:116" s="1" customFormat="1" ht="13.5" customHeight="1">
      <c r="A15" s="13"/>
      <c r="B15" s="24" t="s">
        <v>30</v>
      </c>
      <c r="C15" s="24">
        <v>68</v>
      </c>
      <c r="D15" s="24"/>
      <c r="E15" s="25">
        <f>SUM(E16:E104)</f>
        <v>3005771</v>
      </c>
      <c r="F15" s="25">
        <f>SUM(F16:F104)</f>
        <v>294143</v>
      </c>
      <c r="G15" s="25">
        <f>SUM(G16:G104)</f>
        <v>0</v>
      </c>
      <c r="H15" s="25">
        <f>SUM(H16:H104)</f>
        <v>2711628</v>
      </c>
      <c r="I15" s="24"/>
      <c r="J15" s="24"/>
      <c r="K15" s="24"/>
      <c r="L15" s="24"/>
      <c r="M15" s="24"/>
      <c r="N15" s="24"/>
      <c r="O15" s="24"/>
      <c r="P15" s="24"/>
      <c r="Q15" s="24"/>
      <c r="R15" s="24"/>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row>
    <row r="16" spans="1:116" s="1" customFormat="1" ht="57.75" customHeight="1">
      <c r="A16" s="13"/>
      <c r="B16" s="15">
        <v>1</v>
      </c>
      <c r="C16" s="16" t="s">
        <v>18</v>
      </c>
      <c r="D16" s="16" t="s">
        <v>19</v>
      </c>
      <c r="E16" s="18">
        <v>31831</v>
      </c>
      <c r="F16" s="27">
        <v>0</v>
      </c>
      <c r="G16" s="27">
        <v>0</v>
      </c>
      <c r="H16" s="27">
        <f aca="true" t="shared" si="0" ref="H16:H79">E16-F16-G16</f>
        <v>31831</v>
      </c>
      <c r="I16" s="16" t="s">
        <v>13</v>
      </c>
      <c r="J16" s="12"/>
      <c r="K16" s="12"/>
      <c r="L16" s="12"/>
      <c r="M16" s="16"/>
      <c r="N16" s="16"/>
      <c r="O16" s="16" t="s">
        <v>59</v>
      </c>
      <c r="P16" s="16" t="s">
        <v>70</v>
      </c>
      <c r="Q16" s="16"/>
      <c r="R16" s="12" t="s">
        <v>3712</v>
      </c>
      <c r="S16" s="5">
        <v>12</v>
      </c>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row>
    <row r="17" spans="1:116" s="1" customFormat="1" ht="56.25" customHeight="1">
      <c r="A17" s="13"/>
      <c r="B17" s="15">
        <v>2</v>
      </c>
      <c r="C17" s="16" t="s">
        <v>60</v>
      </c>
      <c r="D17" s="16" t="s">
        <v>61</v>
      </c>
      <c r="E17" s="18">
        <v>15414</v>
      </c>
      <c r="F17" s="27">
        <v>0</v>
      </c>
      <c r="G17" s="27">
        <v>0</v>
      </c>
      <c r="H17" s="27">
        <f t="shared" si="0"/>
        <v>15414</v>
      </c>
      <c r="I17" s="16" t="s">
        <v>62</v>
      </c>
      <c r="J17" s="12"/>
      <c r="K17" s="12"/>
      <c r="L17" s="12"/>
      <c r="M17" s="14"/>
      <c r="N17" s="14"/>
      <c r="O17" s="16" t="s">
        <v>63</v>
      </c>
      <c r="P17" s="16" t="s">
        <v>69</v>
      </c>
      <c r="Q17" s="16"/>
      <c r="R17" s="12"/>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row>
    <row r="18" spans="1:116" s="1" customFormat="1" ht="56.25" customHeight="1">
      <c r="A18" s="13"/>
      <c r="B18" s="15">
        <v>3</v>
      </c>
      <c r="C18" s="16" t="s">
        <v>1176</v>
      </c>
      <c r="D18" s="16" t="s">
        <v>1177</v>
      </c>
      <c r="E18" s="18">
        <v>28674</v>
      </c>
      <c r="F18" s="18"/>
      <c r="G18" s="68"/>
      <c r="H18" s="27">
        <f t="shared" si="0"/>
        <v>28674</v>
      </c>
      <c r="I18" s="16" t="s">
        <v>1133</v>
      </c>
      <c r="J18" s="12"/>
      <c r="K18" s="12"/>
      <c r="L18" s="12"/>
      <c r="M18" s="19"/>
      <c r="N18" s="19"/>
      <c r="O18" s="16" t="s">
        <v>1178</v>
      </c>
      <c r="P18" s="16" t="s">
        <v>1179</v>
      </c>
      <c r="Q18" s="16"/>
      <c r="R18" s="12"/>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1:116" s="1" customFormat="1" ht="56.25" customHeight="1">
      <c r="A19" s="13"/>
      <c r="B19" s="15">
        <v>4</v>
      </c>
      <c r="C19" s="16" t="s">
        <v>1180</v>
      </c>
      <c r="D19" s="16" t="s">
        <v>1181</v>
      </c>
      <c r="E19" s="18">
        <v>6346</v>
      </c>
      <c r="F19" s="18"/>
      <c r="G19" s="68"/>
      <c r="H19" s="27">
        <f t="shared" si="0"/>
        <v>6346</v>
      </c>
      <c r="I19" s="16" t="s">
        <v>1133</v>
      </c>
      <c r="J19" s="12"/>
      <c r="K19" s="12"/>
      <c r="L19" s="12"/>
      <c r="M19" s="19"/>
      <c r="N19" s="19"/>
      <c r="O19" s="16" t="s">
        <v>1182</v>
      </c>
      <c r="P19" s="16" t="s">
        <v>1183</v>
      </c>
      <c r="Q19" s="16"/>
      <c r="R19" s="12"/>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row>
    <row r="20" spans="1:116" s="1" customFormat="1" ht="56.25" customHeight="1">
      <c r="A20" s="13"/>
      <c r="B20" s="15">
        <v>5</v>
      </c>
      <c r="C20" s="16" t="s">
        <v>1153</v>
      </c>
      <c r="D20" s="16" t="s">
        <v>1154</v>
      </c>
      <c r="E20" s="18">
        <v>9664</v>
      </c>
      <c r="F20" s="18"/>
      <c r="G20" s="68"/>
      <c r="H20" s="27">
        <f t="shared" si="0"/>
        <v>9664</v>
      </c>
      <c r="I20" s="16" t="s">
        <v>1133</v>
      </c>
      <c r="J20" s="12"/>
      <c r="K20" s="12"/>
      <c r="L20" s="12"/>
      <c r="M20" s="19"/>
      <c r="N20" s="19"/>
      <c r="O20" s="16" t="s">
        <v>1157</v>
      </c>
      <c r="P20" s="16" t="s">
        <v>1156</v>
      </c>
      <c r="Q20" s="16"/>
      <c r="R20" s="12"/>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row>
    <row r="21" spans="1:116" s="1" customFormat="1" ht="56.25" customHeight="1">
      <c r="A21" s="13"/>
      <c r="B21" s="15">
        <v>6</v>
      </c>
      <c r="C21" s="16" t="s">
        <v>1153</v>
      </c>
      <c r="D21" s="16" t="s">
        <v>1154</v>
      </c>
      <c r="E21" s="18">
        <v>10304</v>
      </c>
      <c r="F21" s="18"/>
      <c r="G21" s="68"/>
      <c r="H21" s="27">
        <f t="shared" si="0"/>
        <v>10304</v>
      </c>
      <c r="I21" s="16" t="s">
        <v>1133</v>
      </c>
      <c r="J21" s="12"/>
      <c r="K21" s="12"/>
      <c r="L21" s="12"/>
      <c r="M21" s="19"/>
      <c r="N21" s="19"/>
      <c r="O21" s="16" t="s">
        <v>1155</v>
      </c>
      <c r="P21" s="16" t="s">
        <v>1156</v>
      </c>
      <c r="Q21" s="16"/>
      <c r="R21" s="12"/>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row>
    <row r="22" spans="1:116" s="1" customFormat="1" ht="56.25" customHeight="1">
      <c r="A22" s="13"/>
      <c r="B22" s="15">
        <v>7</v>
      </c>
      <c r="C22" s="16" t="s">
        <v>77</v>
      </c>
      <c r="D22" s="16" t="s">
        <v>78</v>
      </c>
      <c r="E22" s="18">
        <v>14048</v>
      </c>
      <c r="F22" s="18">
        <v>4871</v>
      </c>
      <c r="G22" s="18"/>
      <c r="H22" s="27">
        <f t="shared" si="0"/>
        <v>9177</v>
      </c>
      <c r="I22" s="16" t="s">
        <v>1124</v>
      </c>
      <c r="J22" s="12"/>
      <c r="K22" s="12"/>
      <c r="L22" s="12"/>
      <c r="M22" s="19"/>
      <c r="N22" s="19"/>
      <c r="O22" s="16" t="s">
        <v>79</v>
      </c>
      <c r="P22" s="16" t="s">
        <v>80</v>
      </c>
      <c r="Q22" s="16"/>
      <c r="R22" s="12"/>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row>
    <row r="23" spans="1:116" s="1" customFormat="1" ht="56.25" customHeight="1">
      <c r="A23" s="13"/>
      <c r="B23" s="15">
        <v>8</v>
      </c>
      <c r="C23" s="16" t="s">
        <v>1204</v>
      </c>
      <c r="D23" s="16" t="s">
        <v>1205</v>
      </c>
      <c r="E23" s="18">
        <v>20621</v>
      </c>
      <c r="F23" s="18"/>
      <c r="G23" s="68"/>
      <c r="H23" s="27">
        <f t="shared" si="0"/>
        <v>20621</v>
      </c>
      <c r="I23" s="16" t="s">
        <v>1133</v>
      </c>
      <c r="J23" s="12"/>
      <c r="K23" s="12"/>
      <c r="L23" s="12"/>
      <c r="M23" s="19"/>
      <c r="N23" s="19"/>
      <c r="O23" s="16" t="s">
        <v>1206</v>
      </c>
      <c r="P23" s="16" t="s">
        <v>1207</v>
      </c>
      <c r="Q23" s="16"/>
      <c r="R23" s="12"/>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row>
    <row r="24" spans="1:116" s="1" customFormat="1" ht="56.25" customHeight="1">
      <c r="A24" s="13"/>
      <c r="B24" s="15">
        <v>9</v>
      </c>
      <c r="C24" s="16" t="s">
        <v>1210</v>
      </c>
      <c r="D24" s="16" t="s">
        <v>1211</v>
      </c>
      <c r="E24" s="18">
        <v>21590</v>
      </c>
      <c r="F24" s="18"/>
      <c r="G24" s="68"/>
      <c r="H24" s="27">
        <f t="shared" si="0"/>
        <v>21590</v>
      </c>
      <c r="I24" s="16" t="s">
        <v>1133</v>
      </c>
      <c r="J24" s="12"/>
      <c r="K24" s="12"/>
      <c r="L24" s="12"/>
      <c r="M24" s="19"/>
      <c r="N24" s="19"/>
      <c r="O24" s="16" t="s">
        <v>1208</v>
      </c>
      <c r="P24" s="16" t="s">
        <v>1209</v>
      </c>
      <c r="Q24" s="16"/>
      <c r="R24" s="12"/>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row>
    <row r="25" spans="1:116" s="1" customFormat="1" ht="56.25" customHeight="1">
      <c r="A25" s="13"/>
      <c r="B25" s="15">
        <v>10</v>
      </c>
      <c r="C25" s="16" t="s">
        <v>1276</v>
      </c>
      <c r="D25" s="16" t="s">
        <v>1277</v>
      </c>
      <c r="E25" s="18">
        <v>55758</v>
      </c>
      <c r="F25" s="18"/>
      <c r="G25" s="68"/>
      <c r="H25" s="27">
        <f t="shared" si="0"/>
        <v>55758</v>
      </c>
      <c r="I25" s="16" t="s">
        <v>1133</v>
      </c>
      <c r="J25" s="12"/>
      <c r="K25" s="12"/>
      <c r="L25" s="12"/>
      <c r="M25" s="19"/>
      <c r="N25" s="19"/>
      <c r="O25" s="16" t="s">
        <v>1278</v>
      </c>
      <c r="P25" s="16" t="s">
        <v>1279</v>
      </c>
      <c r="Q25" s="16"/>
      <c r="R25" s="12"/>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row>
    <row r="26" spans="1:116" s="1" customFormat="1" ht="56.25" customHeight="1">
      <c r="A26" s="13"/>
      <c r="B26" s="15">
        <v>11</v>
      </c>
      <c r="C26" s="16" t="s">
        <v>1602</v>
      </c>
      <c r="D26" s="16" t="s">
        <v>1603</v>
      </c>
      <c r="E26" s="18">
        <v>57986</v>
      </c>
      <c r="F26" s="18">
        <v>0</v>
      </c>
      <c r="G26" s="68"/>
      <c r="H26" s="27">
        <f t="shared" si="0"/>
        <v>57986</v>
      </c>
      <c r="I26" s="16" t="s">
        <v>1133</v>
      </c>
      <c r="J26" s="12"/>
      <c r="K26" s="12"/>
      <c r="L26" s="12"/>
      <c r="M26" s="19"/>
      <c r="N26" s="19"/>
      <c r="O26" s="16" t="s">
        <v>1604</v>
      </c>
      <c r="P26" s="16" t="s">
        <v>1605</v>
      </c>
      <c r="Q26" s="16"/>
      <c r="R26" s="12"/>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row>
    <row r="27" spans="1:116" s="1" customFormat="1" ht="56.25" customHeight="1">
      <c r="A27" s="13"/>
      <c r="B27" s="238">
        <v>12</v>
      </c>
      <c r="C27" s="239" t="s">
        <v>1602</v>
      </c>
      <c r="D27" s="239" t="s">
        <v>1606</v>
      </c>
      <c r="E27" s="240">
        <v>13418</v>
      </c>
      <c r="F27" s="241"/>
      <c r="G27" s="27"/>
      <c r="H27" s="27">
        <f t="shared" si="0"/>
        <v>13418</v>
      </c>
      <c r="I27" s="239" t="s">
        <v>1133</v>
      </c>
      <c r="J27" s="242"/>
      <c r="K27" s="242"/>
      <c r="L27" s="242"/>
      <c r="M27" s="243"/>
      <c r="N27" s="243"/>
      <c r="O27" s="239" t="s">
        <v>1607</v>
      </c>
      <c r="P27" s="239" t="s">
        <v>1608</v>
      </c>
      <c r="Q27" s="239"/>
      <c r="R27" s="242"/>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row>
    <row r="28" spans="1:116" s="1" customFormat="1" ht="56.25" customHeight="1">
      <c r="A28" s="13"/>
      <c r="B28" s="15">
        <v>13</v>
      </c>
      <c r="C28" s="16" t="s">
        <v>654</v>
      </c>
      <c r="D28" s="16" t="s">
        <v>655</v>
      </c>
      <c r="E28" s="18">
        <v>18200</v>
      </c>
      <c r="F28" s="18">
        <v>0</v>
      </c>
      <c r="G28" s="68"/>
      <c r="H28" s="27">
        <f t="shared" si="0"/>
        <v>18200</v>
      </c>
      <c r="I28" s="16" t="s">
        <v>1124</v>
      </c>
      <c r="J28" s="12"/>
      <c r="K28" s="12"/>
      <c r="L28" s="12"/>
      <c r="M28" s="19"/>
      <c r="N28" s="19"/>
      <c r="O28" s="16" t="s">
        <v>658</v>
      </c>
      <c r="P28" s="16" t="s">
        <v>659</v>
      </c>
      <c r="Q28" s="16"/>
      <c r="R28" s="288" t="s">
        <v>3713</v>
      </c>
      <c r="S28" s="5">
        <v>2</v>
      </c>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row>
    <row r="29" spans="1:116" s="1" customFormat="1" ht="56.25" customHeight="1">
      <c r="A29" s="13"/>
      <c r="B29" s="15">
        <v>14</v>
      </c>
      <c r="C29" s="16" t="s">
        <v>656</v>
      </c>
      <c r="D29" s="16" t="s">
        <v>657</v>
      </c>
      <c r="E29" s="18">
        <v>5227</v>
      </c>
      <c r="F29" s="18">
        <v>0</v>
      </c>
      <c r="G29" s="68"/>
      <c r="H29" s="27">
        <f t="shared" si="0"/>
        <v>5227</v>
      </c>
      <c r="I29" s="16" t="s">
        <v>1124</v>
      </c>
      <c r="J29" s="12"/>
      <c r="K29" s="12"/>
      <c r="L29" s="12"/>
      <c r="M29" s="19"/>
      <c r="N29" s="19"/>
      <c r="O29" s="16" t="s">
        <v>660</v>
      </c>
      <c r="P29" s="16" t="s">
        <v>661</v>
      </c>
      <c r="Q29" s="16"/>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row>
    <row r="30" spans="1:116" s="1" customFormat="1" ht="56.25" customHeight="1">
      <c r="A30" s="13"/>
      <c r="B30" s="15">
        <v>15</v>
      </c>
      <c r="C30" s="16" t="s">
        <v>83</v>
      </c>
      <c r="D30" s="16" t="s">
        <v>84</v>
      </c>
      <c r="E30" s="18">
        <v>56659</v>
      </c>
      <c r="F30" s="18">
        <v>0</v>
      </c>
      <c r="G30" s="18"/>
      <c r="H30" s="27">
        <f t="shared" si="0"/>
        <v>56659</v>
      </c>
      <c r="I30" s="16" t="s">
        <v>1124</v>
      </c>
      <c r="J30" s="12"/>
      <c r="K30" s="12"/>
      <c r="L30" s="12"/>
      <c r="M30" s="19"/>
      <c r="N30" s="19"/>
      <c r="O30" s="16" t="s">
        <v>85</v>
      </c>
      <c r="P30" s="16" t="s">
        <v>86</v>
      </c>
      <c r="Q30" s="16"/>
      <c r="R30" s="289" t="s">
        <v>3714</v>
      </c>
      <c r="S30" s="5">
        <v>9</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row>
    <row r="31" spans="1:116" s="1" customFormat="1" ht="56.25" customHeight="1">
      <c r="A31" s="13"/>
      <c r="B31" s="15">
        <v>16</v>
      </c>
      <c r="C31" s="16" t="s">
        <v>1140</v>
      </c>
      <c r="D31" s="16" t="s">
        <v>1141</v>
      </c>
      <c r="E31" s="18">
        <v>6758</v>
      </c>
      <c r="F31" s="18"/>
      <c r="G31" s="68"/>
      <c r="H31" s="27">
        <f t="shared" si="0"/>
        <v>6758</v>
      </c>
      <c r="I31" s="16" t="s">
        <v>1142</v>
      </c>
      <c r="J31" s="12"/>
      <c r="K31" s="12"/>
      <c r="L31" s="12"/>
      <c r="M31" s="19"/>
      <c r="N31" s="19"/>
      <c r="O31" s="16" t="s">
        <v>1143</v>
      </c>
      <c r="P31" s="16" t="s">
        <v>1144</v>
      </c>
      <c r="Q31" s="16"/>
      <c r="R31" s="12"/>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row>
    <row r="32" spans="1:116" s="1" customFormat="1" ht="56.25" customHeight="1">
      <c r="A32" s="13"/>
      <c r="B32" s="15">
        <v>17</v>
      </c>
      <c r="C32" s="16" t="s">
        <v>1131</v>
      </c>
      <c r="D32" s="16" t="s">
        <v>1132</v>
      </c>
      <c r="E32" s="18">
        <v>10657</v>
      </c>
      <c r="F32" s="18"/>
      <c r="G32" s="68"/>
      <c r="H32" s="27">
        <f t="shared" si="0"/>
        <v>10657</v>
      </c>
      <c r="I32" s="16" t="s">
        <v>1133</v>
      </c>
      <c r="J32" s="12"/>
      <c r="K32" s="12"/>
      <c r="L32" s="12"/>
      <c r="M32" s="19"/>
      <c r="N32" s="19"/>
      <c r="O32" s="16" t="s">
        <v>1134</v>
      </c>
      <c r="P32" s="16" t="s">
        <v>1135</v>
      </c>
      <c r="Q32" s="16"/>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row>
    <row r="33" spans="1:116" s="1" customFormat="1" ht="56.25" customHeight="1">
      <c r="A33" s="13"/>
      <c r="B33" s="15">
        <v>18</v>
      </c>
      <c r="C33" s="16" t="s">
        <v>1136</v>
      </c>
      <c r="D33" s="16" t="s">
        <v>1137</v>
      </c>
      <c r="E33" s="18">
        <v>5217</v>
      </c>
      <c r="F33" s="18"/>
      <c r="G33" s="68"/>
      <c r="H33" s="27">
        <f t="shared" si="0"/>
        <v>5217</v>
      </c>
      <c r="I33" s="16" t="s">
        <v>1133</v>
      </c>
      <c r="J33" s="12"/>
      <c r="K33" s="12"/>
      <c r="L33" s="12"/>
      <c r="M33" s="19"/>
      <c r="N33" s="19"/>
      <c r="O33" s="16" t="s">
        <v>1138</v>
      </c>
      <c r="P33" s="16" t="s">
        <v>1139</v>
      </c>
      <c r="Q33" s="16"/>
      <c r="R33" s="12"/>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row>
    <row r="34" spans="1:116" s="1" customFormat="1" ht="56.25" customHeight="1">
      <c r="A34" s="13"/>
      <c r="B34" s="15">
        <v>19</v>
      </c>
      <c r="C34" s="16" t="s">
        <v>1184</v>
      </c>
      <c r="D34" s="16" t="s">
        <v>1185</v>
      </c>
      <c r="E34" s="18">
        <v>524313</v>
      </c>
      <c r="F34" s="18">
        <v>196</v>
      </c>
      <c r="G34" s="68"/>
      <c r="H34" s="27">
        <f t="shared" si="0"/>
        <v>524117</v>
      </c>
      <c r="I34" s="16" t="s">
        <v>1133</v>
      </c>
      <c r="J34" s="12"/>
      <c r="K34" s="12"/>
      <c r="L34" s="12"/>
      <c r="M34" s="19"/>
      <c r="N34" s="19"/>
      <c r="O34" s="16" t="s">
        <v>1186</v>
      </c>
      <c r="P34" s="16" t="s">
        <v>1187</v>
      </c>
      <c r="Q34" s="16"/>
      <c r="R34" s="12"/>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row>
    <row r="35" spans="1:116" s="1" customFormat="1" ht="56.25" customHeight="1">
      <c r="A35" s="13"/>
      <c r="B35" s="15">
        <v>20</v>
      </c>
      <c r="C35" s="16" t="s">
        <v>1188</v>
      </c>
      <c r="D35" s="16" t="s">
        <v>1189</v>
      </c>
      <c r="E35" s="18">
        <v>23400</v>
      </c>
      <c r="F35" s="18">
        <v>400</v>
      </c>
      <c r="G35" s="68"/>
      <c r="H35" s="27">
        <f t="shared" si="0"/>
        <v>23000</v>
      </c>
      <c r="I35" s="16" t="s">
        <v>1133</v>
      </c>
      <c r="J35" s="12"/>
      <c r="K35" s="12"/>
      <c r="L35" s="12"/>
      <c r="M35" s="19"/>
      <c r="N35" s="19"/>
      <c r="O35" s="16" t="s">
        <v>1190</v>
      </c>
      <c r="P35" s="16" t="s">
        <v>1191</v>
      </c>
      <c r="Q35" s="16"/>
      <c r="R35" s="12"/>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row>
    <row r="36" spans="1:116" s="1" customFormat="1" ht="56.25" customHeight="1">
      <c r="A36" s="13"/>
      <c r="B36" s="15">
        <v>21</v>
      </c>
      <c r="C36" s="16" t="s">
        <v>1192</v>
      </c>
      <c r="D36" s="16" t="s">
        <v>1193</v>
      </c>
      <c r="E36" s="18">
        <v>22483</v>
      </c>
      <c r="F36" s="18"/>
      <c r="G36" s="68"/>
      <c r="H36" s="27">
        <f t="shared" si="0"/>
        <v>22483</v>
      </c>
      <c r="I36" s="16" t="s">
        <v>1133</v>
      </c>
      <c r="J36" s="12"/>
      <c r="K36" s="12"/>
      <c r="L36" s="12"/>
      <c r="M36" s="19"/>
      <c r="N36" s="19"/>
      <c r="O36" s="16" t="s">
        <v>1194</v>
      </c>
      <c r="P36" s="16" t="s">
        <v>1195</v>
      </c>
      <c r="Q36" s="16"/>
      <c r="R36" s="12"/>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row>
    <row r="37" spans="1:116" s="1" customFormat="1" ht="56.25" customHeight="1">
      <c r="A37" s="13"/>
      <c r="B37" s="15">
        <v>22</v>
      </c>
      <c r="C37" s="16" t="s">
        <v>1196</v>
      </c>
      <c r="D37" s="16" t="s">
        <v>1197</v>
      </c>
      <c r="E37" s="18">
        <v>132028</v>
      </c>
      <c r="F37" s="18"/>
      <c r="G37" s="68"/>
      <c r="H37" s="27">
        <f t="shared" si="0"/>
        <v>132028</v>
      </c>
      <c r="I37" s="16" t="s">
        <v>1133</v>
      </c>
      <c r="J37" s="12"/>
      <c r="K37" s="12"/>
      <c r="L37" s="12"/>
      <c r="M37" s="19"/>
      <c r="N37" s="19"/>
      <c r="O37" s="16" t="s">
        <v>1198</v>
      </c>
      <c r="P37" s="16" t="s">
        <v>1199</v>
      </c>
      <c r="Q37" s="16"/>
      <c r="R37" s="12"/>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row>
    <row r="38" spans="1:116" s="1" customFormat="1" ht="56.25" customHeight="1">
      <c r="A38" s="13"/>
      <c r="B38" s="15">
        <v>23</v>
      </c>
      <c r="C38" s="16" t="s">
        <v>1200</v>
      </c>
      <c r="D38" s="16" t="s">
        <v>1201</v>
      </c>
      <c r="E38" s="18">
        <v>10108</v>
      </c>
      <c r="F38" s="18">
        <v>210</v>
      </c>
      <c r="G38" s="68"/>
      <c r="H38" s="27">
        <f t="shared" si="0"/>
        <v>9898</v>
      </c>
      <c r="I38" s="16" t="s">
        <v>1133</v>
      </c>
      <c r="J38" s="12"/>
      <c r="K38" s="12"/>
      <c r="L38" s="12"/>
      <c r="M38" s="19"/>
      <c r="N38" s="19"/>
      <c r="O38" s="16" t="s">
        <v>1202</v>
      </c>
      <c r="P38" s="16" t="s">
        <v>1203</v>
      </c>
      <c r="Q38" s="16"/>
      <c r="R38" s="12"/>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row>
    <row r="39" spans="1:116" s="1" customFormat="1" ht="56.25" customHeight="1">
      <c r="A39" s="13"/>
      <c r="B39" s="15">
        <v>24</v>
      </c>
      <c r="C39" s="16" t="s">
        <v>1145</v>
      </c>
      <c r="D39" s="16" t="s">
        <v>1146</v>
      </c>
      <c r="E39" s="18">
        <v>34926</v>
      </c>
      <c r="F39" s="18"/>
      <c r="G39" s="68"/>
      <c r="H39" s="27">
        <f t="shared" si="0"/>
        <v>34926</v>
      </c>
      <c r="I39" s="16" t="s">
        <v>1133</v>
      </c>
      <c r="J39" s="12"/>
      <c r="K39" s="12"/>
      <c r="L39" s="12"/>
      <c r="M39" s="19"/>
      <c r="N39" s="19"/>
      <c r="O39" s="16" t="s">
        <v>1147</v>
      </c>
      <c r="P39" s="16" t="s">
        <v>1148</v>
      </c>
      <c r="Q39" s="16"/>
      <c r="R39" s="288" t="s">
        <v>3715</v>
      </c>
      <c r="S39" s="5">
        <v>3</v>
      </c>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row>
    <row r="40" spans="1:116" s="1" customFormat="1" ht="56.25" customHeight="1">
      <c r="A40" s="13"/>
      <c r="B40" s="15">
        <v>25</v>
      </c>
      <c r="C40" s="16" t="s">
        <v>1149</v>
      </c>
      <c r="D40" s="16" t="s">
        <v>1150</v>
      </c>
      <c r="E40" s="18">
        <v>23577</v>
      </c>
      <c r="F40" s="18">
        <v>10752</v>
      </c>
      <c r="G40" s="68"/>
      <c r="H40" s="27">
        <f t="shared" si="0"/>
        <v>12825</v>
      </c>
      <c r="I40" s="16" t="s">
        <v>1133</v>
      </c>
      <c r="J40" s="12"/>
      <c r="K40" s="12"/>
      <c r="L40" s="12"/>
      <c r="M40" s="19"/>
      <c r="N40" s="19"/>
      <c r="O40" s="16" t="s">
        <v>1151</v>
      </c>
      <c r="P40" s="16" t="s">
        <v>1152</v>
      </c>
      <c r="Q40" s="16"/>
      <c r="R40" s="12"/>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row>
    <row r="41" spans="1:116" s="1" customFormat="1" ht="56.25" customHeight="1">
      <c r="A41" s="13"/>
      <c r="B41" s="15">
        <v>26</v>
      </c>
      <c r="C41" s="16" t="s">
        <v>1598</v>
      </c>
      <c r="D41" s="16" t="s">
        <v>1599</v>
      </c>
      <c r="E41" s="18">
        <v>12232</v>
      </c>
      <c r="F41" s="18">
        <v>401</v>
      </c>
      <c r="G41" s="68"/>
      <c r="H41" s="27">
        <f t="shared" si="0"/>
        <v>11831</v>
      </c>
      <c r="I41" s="16" t="s">
        <v>1133</v>
      </c>
      <c r="J41" s="12"/>
      <c r="K41" s="12"/>
      <c r="L41" s="12"/>
      <c r="M41" s="19"/>
      <c r="N41" s="19"/>
      <c r="O41" s="16" t="s">
        <v>1600</v>
      </c>
      <c r="P41" s="16" t="s">
        <v>1601</v>
      </c>
      <c r="Q41" s="16"/>
      <c r="R41" s="12"/>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row>
    <row r="42" spans="1:116" s="1" customFormat="1" ht="56.25" customHeight="1">
      <c r="A42" s="13"/>
      <c r="B42" s="15">
        <v>27</v>
      </c>
      <c r="C42" s="16" t="s">
        <v>1122</v>
      </c>
      <c r="D42" s="16" t="s">
        <v>1123</v>
      </c>
      <c r="E42" s="18">
        <v>12874</v>
      </c>
      <c r="H42" s="27">
        <f t="shared" si="0"/>
        <v>12874</v>
      </c>
      <c r="I42" s="16" t="s">
        <v>1124</v>
      </c>
      <c r="O42" s="16" t="s">
        <v>1125</v>
      </c>
      <c r="P42" s="16" t="s">
        <v>1126</v>
      </c>
      <c r="Q42" s="16"/>
      <c r="R42" s="288" t="s">
        <v>3716</v>
      </c>
      <c r="S42" s="5">
        <v>10</v>
      </c>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row>
    <row r="43" spans="1:116" s="1" customFormat="1" ht="56.25" customHeight="1">
      <c r="A43" s="13"/>
      <c r="B43" s="15">
        <v>28</v>
      </c>
      <c r="C43" s="16" t="s">
        <v>1127</v>
      </c>
      <c r="D43" s="16" t="s">
        <v>1128</v>
      </c>
      <c r="E43" s="18">
        <v>38800</v>
      </c>
      <c r="F43" s="18"/>
      <c r="G43" s="68"/>
      <c r="H43" s="27">
        <f t="shared" si="0"/>
        <v>38800</v>
      </c>
      <c r="I43" s="16" t="s">
        <v>1124</v>
      </c>
      <c r="J43" s="12"/>
      <c r="K43" s="12"/>
      <c r="L43" s="12"/>
      <c r="M43" s="19"/>
      <c r="N43" s="19"/>
      <c r="O43" s="16" t="s">
        <v>1129</v>
      </c>
      <c r="P43" s="16" t="s">
        <v>1130</v>
      </c>
      <c r="Q43" s="16"/>
      <c r="R43" s="12"/>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116" s="1" customFormat="1" ht="56.25" customHeight="1">
      <c r="A44" s="13"/>
      <c r="B44" s="15">
        <v>29</v>
      </c>
      <c r="C44" s="16" t="s">
        <v>1118</v>
      </c>
      <c r="D44" s="16" t="s">
        <v>1119</v>
      </c>
      <c r="E44" s="18">
        <v>8370</v>
      </c>
      <c r="F44" s="18"/>
      <c r="G44" s="68"/>
      <c r="H44" s="27">
        <f t="shared" si="0"/>
        <v>8370</v>
      </c>
      <c r="I44" s="16" t="s">
        <v>1124</v>
      </c>
      <c r="J44" s="12"/>
      <c r="K44" s="12"/>
      <c r="L44" s="12"/>
      <c r="M44" s="19"/>
      <c r="N44" s="19"/>
      <c r="O44" s="16" t="s">
        <v>1120</v>
      </c>
      <c r="P44" s="16" t="s">
        <v>1121</v>
      </c>
      <c r="Q44" s="16"/>
      <c r="R44" s="12"/>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row>
    <row r="45" spans="1:116" s="1" customFormat="1" ht="56.25" customHeight="1">
      <c r="A45" s="13"/>
      <c r="B45" s="15">
        <v>30</v>
      </c>
      <c r="C45" s="16" t="s">
        <v>2410</v>
      </c>
      <c r="D45" s="16" t="s">
        <v>2411</v>
      </c>
      <c r="E45" s="18">
        <v>48990</v>
      </c>
      <c r="F45" s="158"/>
      <c r="G45" s="244"/>
      <c r="H45" s="27">
        <f t="shared" si="0"/>
        <v>48990</v>
      </c>
      <c r="I45" s="34" t="s">
        <v>2424</v>
      </c>
      <c r="J45" s="244"/>
      <c r="K45" s="244"/>
      <c r="L45" s="244"/>
      <c r="M45" s="244"/>
      <c r="N45" s="244"/>
      <c r="O45" s="17" t="s">
        <v>2426</v>
      </c>
      <c r="P45" s="17" t="s">
        <v>2427</v>
      </c>
      <c r="Q45" s="244"/>
      <c r="R45" s="12"/>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row>
    <row r="46" spans="1:116" s="1" customFormat="1" ht="56.25" customHeight="1">
      <c r="A46" s="13"/>
      <c r="B46" s="15">
        <v>31</v>
      </c>
      <c r="C46" s="16" t="s">
        <v>2412</v>
      </c>
      <c r="D46" s="16" t="s">
        <v>2413</v>
      </c>
      <c r="E46" s="18">
        <v>10410</v>
      </c>
      <c r="F46" s="161"/>
      <c r="G46" s="244"/>
      <c r="H46" s="27">
        <f t="shared" si="0"/>
        <v>10410</v>
      </c>
      <c r="I46" s="34" t="s">
        <v>2424</v>
      </c>
      <c r="J46" s="244"/>
      <c r="K46" s="244"/>
      <c r="L46" s="244"/>
      <c r="M46" s="244"/>
      <c r="N46" s="244"/>
      <c r="O46" s="17" t="s">
        <v>2428</v>
      </c>
      <c r="P46" s="17" t="s">
        <v>2429</v>
      </c>
      <c r="Q46" s="244"/>
      <c r="R46" s="12"/>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row>
    <row r="47" spans="1:116" s="1" customFormat="1" ht="56.25" customHeight="1">
      <c r="A47" s="13"/>
      <c r="B47" s="15">
        <v>32</v>
      </c>
      <c r="C47" s="16" t="s">
        <v>2414</v>
      </c>
      <c r="D47" s="16" t="s">
        <v>2415</v>
      </c>
      <c r="E47" s="18">
        <v>11940</v>
      </c>
      <c r="F47" s="161"/>
      <c r="G47" s="244"/>
      <c r="H47" s="27">
        <f t="shared" si="0"/>
        <v>11940</v>
      </c>
      <c r="I47" s="34" t="s">
        <v>2424</v>
      </c>
      <c r="J47" s="244"/>
      <c r="K47" s="244"/>
      <c r="L47" s="244"/>
      <c r="M47" s="244"/>
      <c r="N47" s="244"/>
      <c r="O47" s="17" t="s">
        <v>2430</v>
      </c>
      <c r="P47" s="17" t="s">
        <v>2431</v>
      </c>
      <c r="Q47" s="244"/>
      <c r="R47" s="12"/>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row>
    <row r="48" spans="1:116" s="1" customFormat="1" ht="56.25" customHeight="1">
      <c r="A48" s="13"/>
      <c r="B48" s="15">
        <v>33</v>
      </c>
      <c r="C48" s="16" t="s">
        <v>2416</v>
      </c>
      <c r="D48" s="16" t="s">
        <v>2417</v>
      </c>
      <c r="E48" s="18">
        <v>34860</v>
      </c>
      <c r="F48" s="158">
        <v>200</v>
      </c>
      <c r="G48" s="244"/>
      <c r="H48" s="27">
        <f t="shared" si="0"/>
        <v>34660</v>
      </c>
      <c r="I48" s="34" t="s">
        <v>2425</v>
      </c>
      <c r="J48" s="244"/>
      <c r="K48" s="244"/>
      <c r="L48" s="244"/>
      <c r="M48" s="244"/>
      <c r="N48" s="244"/>
      <c r="O48" s="17" t="s">
        <v>2432</v>
      </c>
      <c r="P48" s="17" t="s">
        <v>2433</v>
      </c>
      <c r="Q48" s="244"/>
      <c r="R48" s="12"/>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row>
    <row r="49" spans="1:116" s="1" customFormat="1" ht="56.25" customHeight="1">
      <c r="A49" s="13"/>
      <c r="B49" s="15">
        <v>34</v>
      </c>
      <c r="C49" s="16" t="s">
        <v>2418</v>
      </c>
      <c r="D49" s="16" t="s">
        <v>2419</v>
      </c>
      <c r="E49" s="18">
        <v>114864</v>
      </c>
      <c r="F49" s="34">
        <v>114864</v>
      </c>
      <c r="G49" s="244"/>
      <c r="H49" s="27">
        <f t="shared" si="0"/>
        <v>0</v>
      </c>
      <c r="I49" s="34" t="s">
        <v>2425</v>
      </c>
      <c r="J49" s="244"/>
      <c r="K49" s="244"/>
      <c r="L49" s="244"/>
      <c r="M49" s="244"/>
      <c r="N49" s="244"/>
      <c r="O49" s="17" t="s">
        <v>2434</v>
      </c>
      <c r="P49" s="17" t="s">
        <v>2435</v>
      </c>
      <c r="Q49" s="244"/>
      <c r="R49" s="12"/>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row>
    <row r="50" spans="1:116" s="1" customFormat="1" ht="56.25" customHeight="1">
      <c r="A50" s="13"/>
      <c r="B50" s="15">
        <v>35</v>
      </c>
      <c r="C50" s="16" t="s">
        <v>2420</v>
      </c>
      <c r="D50" s="16" t="s">
        <v>2421</v>
      </c>
      <c r="E50" s="18">
        <v>12196</v>
      </c>
      <c r="F50" s="161"/>
      <c r="G50" s="244"/>
      <c r="H50" s="27">
        <f t="shared" si="0"/>
        <v>12196</v>
      </c>
      <c r="I50" s="34" t="s">
        <v>2424</v>
      </c>
      <c r="J50" s="244"/>
      <c r="K50" s="244"/>
      <c r="L50" s="244"/>
      <c r="M50" s="244"/>
      <c r="N50" s="244"/>
      <c r="O50" s="17" t="s">
        <v>2436</v>
      </c>
      <c r="P50" s="17" t="s">
        <v>2437</v>
      </c>
      <c r="Q50" s="244"/>
      <c r="R50" s="12"/>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row>
    <row r="51" spans="1:116" s="1" customFormat="1" ht="56.25" customHeight="1">
      <c r="A51" s="13"/>
      <c r="B51" s="15">
        <v>36</v>
      </c>
      <c r="C51" s="16" t="s">
        <v>2422</v>
      </c>
      <c r="D51" s="16" t="s">
        <v>2423</v>
      </c>
      <c r="E51" s="18">
        <v>14270</v>
      </c>
      <c r="F51" s="161"/>
      <c r="G51" s="244"/>
      <c r="H51" s="27">
        <f t="shared" si="0"/>
        <v>14270</v>
      </c>
      <c r="I51" s="34" t="s">
        <v>2424</v>
      </c>
      <c r="J51" s="244"/>
      <c r="K51" s="244"/>
      <c r="L51" s="244"/>
      <c r="M51" s="244"/>
      <c r="N51" s="244"/>
      <c r="O51" s="17" t="s">
        <v>2438</v>
      </c>
      <c r="P51" s="17" t="s">
        <v>2439</v>
      </c>
      <c r="Q51" s="244"/>
      <c r="R51" s="12"/>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row>
    <row r="52" spans="1:116" s="1" customFormat="1" ht="56.25" customHeight="1">
      <c r="A52" s="13"/>
      <c r="B52" s="15">
        <v>37</v>
      </c>
      <c r="C52" s="16" t="s">
        <v>64</v>
      </c>
      <c r="D52" s="16" t="s">
        <v>65</v>
      </c>
      <c r="E52" s="18">
        <v>102540</v>
      </c>
      <c r="F52" s="16">
        <v>400</v>
      </c>
      <c r="G52" s="31"/>
      <c r="H52" s="27">
        <f t="shared" si="0"/>
        <v>102140</v>
      </c>
      <c r="I52" s="16" t="s">
        <v>67</v>
      </c>
      <c r="J52" s="12"/>
      <c r="K52" s="12"/>
      <c r="L52" s="12"/>
      <c r="M52" s="14"/>
      <c r="N52" s="14"/>
      <c r="O52" s="16" t="s">
        <v>2440</v>
      </c>
      <c r="P52" s="16" t="s">
        <v>68</v>
      </c>
      <c r="Q52" s="16"/>
      <c r="R52" s="288" t="s">
        <v>3717</v>
      </c>
      <c r="S52" s="5">
        <v>1</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row>
    <row r="53" spans="1:116" s="1" customFormat="1" ht="56.25" customHeight="1">
      <c r="A53" s="13"/>
      <c r="B53" s="15">
        <v>38</v>
      </c>
      <c r="C53" s="16" t="s">
        <v>1280</v>
      </c>
      <c r="D53" s="16" t="s">
        <v>1281</v>
      </c>
      <c r="E53" s="18">
        <v>3450</v>
      </c>
      <c r="F53" s="18"/>
      <c r="G53" s="68"/>
      <c r="H53" s="27">
        <f t="shared" si="0"/>
        <v>3450</v>
      </c>
      <c r="I53" s="16" t="s">
        <v>1133</v>
      </c>
      <c r="J53" s="12"/>
      <c r="K53" s="12"/>
      <c r="L53" s="12"/>
      <c r="M53" s="19"/>
      <c r="N53" s="19"/>
      <c r="O53" s="16" t="s">
        <v>1282</v>
      </c>
      <c r="P53" s="16" t="s">
        <v>1283</v>
      </c>
      <c r="Q53" s="16"/>
      <c r="R53" s="288" t="s">
        <v>3718</v>
      </c>
      <c r="S53" s="5">
        <v>1</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row>
    <row r="54" spans="1:116" s="1" customFormat="1" ht="56.25" customHeight="1">
      <c r="A54" s="13"/>
      <c r="B54" s="15">
        <v>39</v>
      </c>
      <c r="C54" s="16" t="s">
        <v>1158</v>
      </c>
      <c r="D54" s="16" t="s">
        <v>1159</v>
      </c>
      <c r="E54" s="18">
        <v>28782</v>
      </c>
      <c r="F54" s="18"/>
      <c r="G54" s="68"/>
      <c r="H54" s="27">
        <f t="shared" si="0"/>
        <v>28782</v>
      </c>
      <c r="I54" s="16" t="s">
        <v>1133</v>
      </c>
      <c r="J54" s="12"/>
      <c r="K54" s="12"/>
      <c r="L54" s="12"/>
      <c r="M54" s="19"/>
      <c r="N54" s="19"/>
      <c r="O54" s="16" t="s">
        <v>1160</v>
      </c>
      <c r="P54" s="16" t="s">
        <v>1161</v>
      </c>
      <c r="Q54" s="16"/>
      <c r="R54" s="288" t="s">
        <v>3719</v>
      </c>
      <c r="S54" s="5">
        <v>5</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row>
    <row r="55" spans="1:116" s="1" customFormat="1" ht="56.25" customHeight="1">
      <c r="A55" s="13"/>
      <c r="B55" s="15">
        <v>40</v>
      </c>
      <c r="C55" s="16" t="s">
        <v>1162</v>
      </c>
      <c r="D55" s="16" t="s">
        <v>1163</v>
      </c>
      <c r="E55" s="18">
        <v>8738</v>
      </c>
      <c r="F55" s="18"/>
      <c r="G55" s="68"/>
      <c r="H55" s="27">
        <f t="shared" si="0"/>
        <v>8738</v>
      </c>
      <c r="I55" s="16" t="s">
        <v>1133</v>
      </c>
      <c r="J55" s="12"/>
      <c r="K55" s="12"/>
      <c r="L55" s="12"/>
      <c r="M55" s="19"/>
      <c r="N55" s="19"/>
      <c r="O55" s="16" t="s">
        <v>1164</v>
      </c>
      <c r="P55" s="16" t="s">
        <v>1165</v>
      </c>
      <c r="Q55" s="16"/>
      <c r="R55" s="290"/>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row>
    <row r="56" spans="1:116" s="1" customFormat="1" ht="56.25" customHeight="1">
      <c r="A56" s="13"/>
      <c r="B56" s="15">
        <v>41</v>
      </c>
      <c r="C56" s="16"/>
      <c r="D56" s="16"/>
      <c r="E56" s="18">
        <v>0</v>
      </c>
      <c r="F56" s="18"/>
      <c r="G56" s="68"/>
      <c r="H56" s="27">
        <f t="shared" si="0"/>
        <v>0</v>
      </c>
      <c r="I56" s="16"/>
      <c r="J56" s="12"/>
      <c r="K56" s="12"/>
      <c r="L56" s="12"/>
      <c r="M56" s="19"/>
      <c r="N56" s="19"/>
      <c r="O56" s="16"/>
      <c r="P56" s="16"/>
      <c r="Q56" s="16"/>
      <c r="R56" s="290"/>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row>
    <row r="57" spans="1:116" s="1" customFormat="1" ht="56.25" customHeight="1">
      <c r="A57" s="13"/>
      <c r="B57" s="15">
        <v>42</v>
      </c>
      <c r="C57" s="16" t="s">
        <v>1166</v>
      </c>
      <c r="D57" s="16" t="s">
        <v>1167</v>
      </c>
      <c r="E57" s="18">
        <v>97000</v>
      </c>
      <c r="F57" s="18"/>
      <c r="G57" s="68"/>
      <c r="H57" s="27">
        <f t="shared" si="0"/>
        <v>97000</v>
      </c>
      <c r="I57" s="16" t="s">
        <v>1133</v>
      </c>
      <c r="J57" s="12"/>
      <c r="K57" s="12"/>
      <c r="L57" s="12"/>
      <c r="M57" s="19"/>
      <c r="N57" s="19"/>
      <c r="O57" s="16" t="s">
        <v>1168</v>
      </c>
      <c r="P57" s="16" t="s">
        <v>1169</v>
      </c>
      <c r="Q57" s="16"/>
      <c r="R57" s="290"/>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row>
    <row r="58" spans="1:116" s="1" customFormat="1" ht="56.25" customHeight="1">
      <c r="A58" s="13"/>
      <c r="B58" s="15">
        <v>43</v>
      </c>
      <c r="C58" s="16" t="s">
        <v>1170</v>
      </c>
      <c r="D58" s="16" t="s">
        <v>1171</v>
      </c>
      <c r="E58" s="18">
        <v>31972</v>
      </c>
      <c r="F58" s="18"/>
      <c r="G58" s="68"/>
      <c r="H58" s="27">
        <f t="shared" si="0"/>
        <v>31972</v>
      </c>
      <c r="I58" s="16" t="s">
        <v>1133</v>
      </c>
      <c r="J58" s="12"/>
      <c r="K58" s="12"/>
      <c r="L58" s="12"/>
      <c r="M58" s="19"/>
      <c r="N58" s="19"/>
      <c r="O58" s="16" t="s">
        <v>1168</v>
      </c>
      <c r="P58" s="16" t="s">
        <v>1169</v>
      </c>
      <c r="Q58" s="16"/>
      <c r="R58" s="290"/>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row>
    <row r="59" spans="1:116" s="1" customFormat="1" ht="56.25" customHeight="1">
      <c r="A59" s="13"/>
      <c r="B59" s="15">
        <v>44</v>
      </c>
      <c r="C59" s="16" t="s">
        <v>1172</v>
      </c>
      <c r="D59" s="16" t="s">
        <v>1173</v>
      </c>
      <c r="E59" s="18">
        <v>13600</v>
      </c>
      <c r="F59" s="18"/>
      <c r="G59" s="68"/>
      <c r="H59" s="27">
        <f t="shared" si="0"/>
        <v>13600</v>
      </c>
      <c r="I59" s="16" t="s">
        <v>1133</v>
      </c>
      <c r="J59" s="12"/>
      <c r="K59" s="12"/>
      <c r="L59" s="12"/>
      <c r="M59" s="19"/>
      <c r="N59" s="19"/>
      <c r="O59" s="16" t="s">
        <v>1174</v>
      </c>
      <c r="P59" s="16" t="s">
        <v>1175</v>
      </c>
      <c r="Q59" s="16"/>
      <c r="R59" s="290"/>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row>
    <row r="60" spans="1:116" s="1" customFormat="1" ht="56.25" customHeight="1">
      <c r="A60" s="13"/>
      <c r="B60" s="15">
        <v>45</v>
      </c>
      <c r="C60" s="16" t="s">
        <v>598</v>
      </c>
      <c r="D60" s="16" t="s">
        <v>599</v>
      </c>
      <c r="E60" s="18">
        <v>9385</v>
      </c>
      <c r="F60" s="18">
        <v>5000</v>
      </c>
      <c r="G60" s="68"/>
      <c r="H60" s="27">
        <f t="shared" si="0"/>
        <v>4385</v>
      </c>
      <c r="I60" s="16" t="s">
        <v>1124</v>
      </c>
      <c r="J60" s="12"/>
      <c r="K60" s="12"/>
      <c r="L60" s="12"/>
      <c r="M60" s="19"/>
      <c r="N60" s="19"/>
      <c r="O60" s="16" t="s">
        <v>600</v>
      </c>
      <c r="P60" s="16" t="s">
        <v>601</v>
      </c>
      <c r="Q60" s="16"/>
      <c r="R60" s="288" t="s">
        <v>3720</v>
      </c>
      <c r="S60" s="5">
        <v>7</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row>
    <row r="61" spans="1:116" s="1" customFormat="1" ht="56.25" customHeight="1">
      <c r="A61" s="13"/>
      <c r="B61" s="245">
        <v>46</v>
      </c>
      <c r="C61" s="236" t="s">
        <v>3048</v>
      </c>
      <c r="D61" s="16" t="s">
        <v>3049</v>
      </c>
      <c r="E61" s="18">
        <v>121720</v>
      </c>
      <c r="F61" s="161"/>
      <c r="G61" s="244"/>
      <c r="H61" s="27">
        <f t="shared" si="0"/>
        <v>121720</v>
      </c>
      <c r="I61" s="16" t="s">
        <v>3060</v>
      </c>
      <c r="J61" s="244"/>
      <c r="K61" s="244"/>
      <c r="L61" s="244"/>
      <c r="M61" s="244"/>
      <c r="N61" s="244"/>
      <c r="O61" s="16" t="s">
        <v>3061</v>
      </c>
      <c r="P61" s="30" t="s">
        <v>3062</v>
      </c>
      <c r="Q61" s="244"/>
      <c r="R61" s="290"/>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row>
    <row r="62" spans="1:116" s="1" customFormat="1" ht="56.25" customHeight="1">
      <c r="A62" s="13"/>
      <c r="B62" s="245">
        <v>47</v>
      </c>
      <c r="C62" s="236" t="s">
        <v>3050</v>
      </c>
      <c r="D62" s="16" t="s">
        <v>3051</v>
      </c>
      <c r="E62" s="18">
        <v>124579</v>
      </c>
      <c r="F62" s="161">
        <v>200</v>
      </c>
      <c r="G62" s="244"/>
      <c r="H62" s="27">
        <f t="shared" si="0"/>
        <v>124379</v>
      </c>
      <c r="I62" s="16" t="s">
        <v>3060</v>
      </c>
      <c r="J62" s="244"/>
      <c r="K62" s="244"/>
      <c r="L62" s="244"/>
      <c r="M62" s="244"/>
      <c r="N62" s="244"/>
      <c r="O62" s="16" t="s">
        <v>3063</v>
      </c>
      <c r="P62" s="30" t="s">
        <v>3064</v>
      </c>
      <c r="Q62" s="244"/>
      <c r="R62" s="290"/>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row>
    <row r="63" spans="1:116" s="1" customFormat="1" ht="56.25" customHeight="1">
      <c r="A63" s="13"/>
      <c r="B63" s="245">
        <v>48</v>
      </c>
      <c r="C63" s="236" t="s">
        <v>3052</v>
      </c>
      <c r="D63" s="16" t="s">
        <v>3053</v>
      </c>
      <c r="E63" s="18">
        <v>43160</v>
      </c>
      <c r="F63" s="161"/>
      <c r="G63" s="244"/>
      <c r="H63" s="27">
        <f t="shared" si="0"/>
        <v>43160</v>
      </c>
      <c r="I63" s="16" t="s">
        <v>3060</v>
      </c>
      <c r="J63" s="244"/>
      <c r="K63" s="244"/>
      <c r="L63" s="244"/>
      <c r="M63" s="244"/>
      <c r="N63" s="244"/>
      <c r="O63" s="16" t="s">
        <v>3065</v>
      </c>
      <c r="P63" s="30" t="s">
        <v>3066</v>
      </c>
      <c r="Q63" s="244"/>
      <c r="R63" s="290"/>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row>
    <row r="64" spans="1:116" s="1" customFormat="1" ht="56.25" customHeight="1">
      <c r="A64" s="13"/>
      <c r="B64" s="245">
        <v>49</v>
      </c>
      <c r="C64" s="236" t="s">
        <v>3054</v>
      </c>
      <c r="D64" s="16" t="s">
        <v>3055</v>
      </c>
      <c r="E64" s="18">
        <v>31456</v>
      </c>
      <c r="F64" s="161"/>
      <c r="G64" s="244"/>
      <c r="H64" s="27">
        <f t="shared" si="0"/>
        <v>31456</v>
      </c>
      <c r="I64" s="16" t="s">
        <v>3060</v>
      </c>
      <c r="J64" s="244"/>
      <c r="K64" s="244"/>
      <c r="L64" s="244"/>
      <c r="M64" s="244"/>
      <c r="N64" s="244"/>
      <c r="O64" s="16" t="s">
        <v>3067</v>
      </c>
      <c r="P64" s="30" t="s">
        <v>3068</v>
      </c>
      <c r="Q64" s="244"/>
      <c r="R64" s="290"/>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row>
    <row r="65" spans="1:116" s="1" customFormat="1" ht="56.25" customHeight="1">
      <c r="A65" s="13"/>
      <c r="B65" s="245">
        <v>50</v>
      </c>
      <c r="C65" s="236" t="s">
        <v>3056</v>
      </c>
      <c r="D65" s="16" t="s">
        <v>3057</v>
      </c>
      <c r="E65" s="18">
        <v>31514</v>
      </c>
      <c r="F65" s="161"/>
      <c r="G65" s="244"/>
      <c r="H65" s="27">
        <f t="shared" si="0"/>
        <v>31514</v>
      </c>
      <c r="I65" s="16" t="s">
        <v>3060</v>
      </c>
      <c r="J65" s="244"/>
      <c r="K65" s="244"/>
      <c r="L65" s="244"/>
      <c r="M65" s="244"/>
      <c r="N65" s="244"/>
      <c r="O65" s="16" t="s">
        <v>3069</v>
      </c>
      <c r="P65" s="30" t="s">
        <v>3070</v>
      </c>
      <c r="Q65" s="244"/>
      <c r="R65" s="290"/>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row>
    <row r="66" spans="1:116" s="1" customFormat="1" ht="56.25" customHeight="1">
      <c r="A66" s="13"/>
      <c r="B66" s="245">
        <v>51</v>
      </c>
      <c r="C66" s="236" t="s">
        <v>3058</v>
      </c>
      <c r="D66" s="16" t="s">
        <v>3059</v>
      </c>
      <c r="E66" s="18"/>
      <c r="F66" s="161"/>
      <c r="G66" s="244"/>
      <c r="H66" s="27">
        <f t="shared" si="0"/>
        <v>0</v>
      </c>
      <c r="I66" s="16" t="s">
        <v>3060</v>
      </c>
      <c r="J66" s="244"/>
      <c r="K66" s="244"/>
      <c r="L66" s="244"/>
      <c r="M66" s="244"/>
      <c r="N66" s="244"/>
      <c r="O66" s="16" t="s">
        <v>3071</v>
      </c>
      <c r="P66" s="30" t="s">
        <v>3072</v>
      </c>
      <c r="Q66" s="244"/>
      <c r="R66" s="290"/>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row>
    <row r="67" spans="1:116" s="1" customFormat="1" ht="56.25" customHeight="1">
      <c r="A67" s="13"/>
      <c r="B67" s="15">
        <v>52</v>
      </c>
      <c r="C67" s="16" t="s">
        <v>1248</v>
      </c>
      <c r="D67" s="16" t="s">
        <v>1249</v>
      </c>
      <c r="E67" s="18">
        <v>114787</v>
      </c>
      <c r="F67" s="18">
        <v>105320</v>
      </c>
      <c r="G67" s="68"/>
      <c r="H67" s="27">
        <f t="shared" si="0"/>
        <v>9467</v>
      </c>
      <c r="I67" s="16" t="s">
        <v>1133</v>
      </c>
      <c r="J67" s="12"/>
      <c r="K67" s="12"/>
      <c r="L67" s="12"/>
      <c r="M67" s="19"/>
      <c r="N67" s="19"/>
      <c r="O67" s="16" t="s">
        <v>1250</v>
      </c>
      <c r="P67" s="16" t="s">
        <v>1251</v>
      </c>
      <c r="Q67" s="16"/>
      <c r="R67" s="288" t="s">
        <v>3721</v>
      </c>
      <c r="S67" s="5">
        <v>9</v>
      </c>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row>
    <row r="68" spans="1:116" s="1" customFormat="1" ht="56.25" customHeight="1">
      <c r="A68" s="13"/>
      <c r="B68" s="15">
        <v>53</v>
      </c>
      <c r="C68" s="16" t="s">
        <v>1256</v>
      </c>
      <c r="D68" s="16" t="s">
        <v>1257</v>
      </c>
      <c r="E68" s="18">
        <v>24851</v>
      </c>
      <c r="F68" s="18"/>
      <c r="G68" s="68"/>
      <c r="H68" s="27">
        <f t="shared" si="0"/>
        <v>24851</v>
      </c>
      <c r="I68" s="16" t="s">
        <v>1133</v>
      </c>
      <c r="J68" s="12"/>
      <c r="K68" s="12"/>
      <c r="L68" s="12"/>
      <c r="M68" s="19"/>
      <c r="N68" s="19"/>
      <c r="O68" s="16" t="s">
        <v>1252</v>
      </c>
      <c r="P68" s="16" t="s">
        <v>1253</v>
      </c>
      <c r="Q68" s="16"/>
      <c r="R68" s="290"/>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row>
    <row r="69" spans="1:116" s="1" customFormat="1" ht="56.25" customHeight="1">
      <c r="A69" s="13"/>
      <c r="B69" s="15">
        <v>54</v>
      </c>
      <c r="C69" s="16" t="s">
        <v>1256</v>
      </c>
      <c r="D69" s="16" t="s">
        <v>1257</v>
      </c>
      <c r="E69" s="18">
        <v>21437</v>
      </c>
      <c r="F69" s="18"/>
      <c r="G69" s="68"/>
      <c r="H69" s="27">
        <f t="shared" si="0"/>
        <v>21437</v>
      </c>
      <c r="I69" s="16" t="s">
        <v>1133</v>
      </c>
      <c r="J69" s="12"/>
      <c r="K69" s="12"/>
      <c r="L69" s="12"/>
      <c r="M69" s="19"/>
      <c r="N69" s="19"/>
      <c r="O69" s="16" t="s">
        <v>1254</v>
      </c>
      <c r="P69" s="16" t="s">
        <v>1255</v>
      </c>
      <c r="Q69" s="16"/>
      <c r="R69" s="290"/>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row>
    <row r="70" spans="1:116" s="1" customFormat="1" ht="56.25" customHeight="1">
      <c r="A70" s="13"/>
      <c r="B70" s="15">
        <v>55</v>
      </c>
      <c r="C70" s="16" t="s">
        <v>1256</v>
      </c>
      <c r="D70" s="16" t="s">
        <v>1257</v>
      </c>
      <c r="E70" s="18">
        <v>24933</v>
      </c>
      <c r="F70" s="18"/>
      <c r="G70" s="68"/>
      <c r="H70" s="27">
        <f t="shared" si="0"/>
        <v>24933</v>
      </c>
      <c r="I70" s="16" t="s">
        <v>1133</v>
      </c>
      <c r="J70" s="12"/>
      <c r="K70" s="12"/>
      <c r="L70" s="12"/>
      <c r="M70" s="19"/>
      <c r="N70" s="19"/>
      <c r="O70" s="16" t="s">
        <v>1258</v>
      </c>
      <c r="P70" s="16" t="s">
        <v>1259</v>
      </c>
      <c r="Q70" s="16"/>
      <c r="R70" s="290"/>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row>
    <row r="71" spans="1:116" s="1" customFormat="1" ht="56.25" customHeight="1">
      <c r="A71" s="13"/>
      <c r="B71" s="15">
        <v>56</v>
      </c>
      <c r="C71" s="16" t="s">
        <v>1260</v>
      </c>
      <c r="D71" s="16" t="s">
        <v>1261</v>
      </c>
      <c r="E71" s="18">
        <v>6599</v>
      </c>
      <c r="F71" s="18"/>
      <c r="G71" s="68"/>
      <c r="H71" s="27">
        <f t="shared" si="0"/>
        <v>6599</v>
      </c>
      <c r="I71" s="16" t="s">
        <v>1133</v>
      </c>
      <c r="J71" s="12"/>
      <c r="K71" s="12"/>
      <c r="L71" s="12"/>
      <c r="M71" s="19"/>
      <c r="N71" s="19"/>
      <c r="O71" s="16" t="s">
        <v>1262</v>
      </c>
      <c r="P71" s="16" t="s">
        <v>1263</v>
      </c>
      <c r="Q71" s="16"/>
      <c r="R71" s="290"/>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row>
    <row r="72" spans="1:116" s="1" customFormat="1" ht="56.25" customHeight="1">
      <c r="A72" s="13"/>
      <c r="B72" s="15">
        <v>57</v>
      </c>
      <c r="C72" s="16" t="s">
        <v>1264</v>
      </c>
      <c r="D72" s="16" t="s">
        <v>1265</v>
      </c>
      <c r="E72" s="18">
        <v>93876</v>
      </c>
      <c r="F72" s="18">
        <v>200</v>
      </c>
      <c r="G72" s="68"/>
      <c r="H72" s="27">
        <f t="shared" si="0"/>
        <v>93676</v>
      </c>
      <c r="I72" s="16" t="s">
        <v>1133</v>
      </c>
      <c r="J72" s="12"/>
      <c r="K72" s="12"/>
      <c r="L72" s="12"/>
      <c r="M72" s="19"/>
      <c r="N72" s="19"/>
      <c r="O72" s="16" t="s">
        <v>1266</v>
      </c>
      <c r="P72" s="16" t="s">
        <v>1267</v>
      </c>
      <c r="Q72" s="16"/>
      <c r="R72" s="290"/>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row>
    <row r="73" spans="1:116" s="1" customFormat="1" ht="56.25" customHeight="1">
      <c r="A73" s="13"/>
      <c r="B73" s="15">
        <v>58</v>
      </c>
      <c r="C73" s="16" t="s">
        <v>1268</v>
      </c>
      <c r="D73" s="16" t="s">
        <v>1269</v>
      </c>
      <c r="E73" s="18">
        <v>128297</v>
      </c>
      <c r="F73" s="18">
        <v>1492</v>
      </c>
      <c r="G73" s="68"/>
      <c r="H73" s="27">
        <f t="shared" si="0"/>
        <v>126805</v>
      </c>
      <c r="I73" s="16" t="s">
        <v>1133</v>
      </c>
      <c r="J73" s="12"/>
      <c r="K73" s="12"/>
      <c r="L73" s="12"/>
      <c r="M73" s="19"/>
      <c r="N73" s="19"/>
      <c r="O73" s="16" t="s">
        <v>1270</v>
      </c>
      <c r="P73" s="16" t="s">
        <v>1271</v>
      </c>
      <c r="Q73" s="16"/>
      <c r="R73" s="290"/>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row>
    <row r="74" spans="1:116" s="1" customFormat="1" ht="56.25" customHeight="1">
      <c r="A74" s="13"/>
      <c r="B74" s="15">
        <v>59</v>
      </c>
      <c r="C74" s="16" t="s">
        <v>1272</v>
      </c>
      <c r="D74" s="16" t="s">
        <v>1273</v>
      </c>
      <c r="E74" s="18">
        <v>38000</v>
      </c>
      <c r="F74" s="18"/>
      <c r="G74" s="68"/>
      <c r="H74" s="27">
        <f t="shared" si="0"/>
        <v>38000</v>
      </c>
      <c r="I74" s="16" t="s">
        <v>1133</v>
      </c>
      <c r="J74" s="12"/>
      <c r="K74" s="12"/>
      <c r="L74" s="12"/>
      <c r="M74" s="19"/>
      <c r="N74" s="19"/>
      <c r="O74" s="16" t="s">
        <v>1274</v>
      </c>
      <c r="P74" s="16" t="s">
        <v>1275</v>
      </c>
      <c r="Q74" s="16"/>
      <c r="R74" s="290"/>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row>
    <row r="75" spans="1:116" s="1" customFormat="1" ht="56.25" customHeight="1">
      <c r="A75" s="13"/>
      <c r="B75" s="245">
        <v>60</v>
      </c>
      <c r="C75" s="16" t="s">
        <v>2891</v>
      </c>
      <c r="D75" s="16" t="s">
        <v>2892</v>
      </c>
      <c r="E75" s="18">
        <v>57080</v>
      </c>
      <c r="F75" s="161">
        <v>0</v>
      </c>
      <c r="G75" s="244"/>
      <c r="H75" s="27">
        <f t="shared" si="0"/>
        <v>57080</v>
      </c>
      <c r="I75" s="34" t="s">
        <v>2893</v>
      </c>
      <c r="J75" s="244"/>
      <c r="K75" s="244"/>
      <c r="L75" s="244"/>
      <c r="M75" s="244"/>
      <c r="N75" s="244"/>
      <c r="O75" s="17" t="s">
        <v>2894</v>
      </c>
      <c r="P75" s="17" t="s">
        <v>2895</v>
      </c>
      <c r="Q75" s="244"/>
      <c r="R75" s="290"/>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row>
    <row r="76" spans="1:116" s="1" customFormat="1" ht="57.75" customHeight="1">
      <c r="A76" s="13"/>
      <c r="B76" s="15">
        <v>61</v>
      </c>
      <c r="C76" s="16" t="s">
        <v>71</v>
      </c>
      <c r="D76" s="16" t="s">
        <v>72</v>
      </c>
      <c r="E76" s="18">
        <v>12200</v>
      </c>
      <c r="F76" s="18">
        <v>3200</v>
      </c>
      <c r="G76" s="27">
        <v>0</v>
      </c>
      <c r="H76" s="27">
        <f t="shared" si="0"/>
        <v>9000</v>
      </c>
      <c r="I76" s="16" t="s">
        <v>67</v>
      </c>
      <c r="J76" s="12"/>
      <c r="K76" s="12"/>
      <c r="L76" s="12"/>
      <c r="M76" s="14"/>
      <c r="N76" s="14"/>
      <c r="O76" s="16" t="s">
        <v>73</v>
      </c>
      <c r="P76" s="16" t="s">
        <v>82</v>
      </c>
      <c r="Q76" s="16"/>
      <c r="R76" s="288" t="s">
        <v>3722</v>
      </c>
      <c r="S76" s="5">
        <v>9</v>
      </c>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row>
    <row r="77" spans="1:116" s="1" customFormat="1" ht="57.75" customHeight="1">
      <c r="A77" s="13"/>
      <c r="B77" s="15">
        <v>62</v>
      </c>
      <c r="C77" s="16" t="s">
        <v>74</v>
      </c>
      <c r="D77" s="16" t="s">
        <v>75</v>
      </c>
      <c r="E77" s="18">
        <v>113842</v>
      </c>
      <c r="F77" s="18">
        <v>500</v>
      </c>
      <c r="G77" s="18"/>
      <c r="H77" s="27">
        <f t="shared" si="0"/>
        <v>113342</v>
      </c>
      <c r="I77" s="16" t="s">
        <v>67</v>
      </c>
      <c r="J77" s="12"/>
      <c r="K77" s="12"/>
      <c r="L77" s="12"/>
      <c r="M77" s="17"/>
      <c r="N77" s="17"/>
      <c r="O77" s="16" t="s">
        <v>76</v>
      </c>
      <c r="P77" s="16" t="s">
        <v>81</v>
      </c>
      <c r="Q77" s="16"/>
      <c r="R77" s="12"/>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row>
    <row r="78" spans="1:116" s="1" customFormat="1" ht="54" customHeight="1">
      <c r="A78" s="13"/>
      <c r="B78" s="15">
        <v>63</v>
      </c>
      <c r="C78" s="16" t="s">
        <v>547</v>
      </c>
      <c r="D78" s="16" t="s">
        <v>548</v>
      </c>
      <c r="E78" s="18">
        <v>55181</v>
      </c>
      <c r="F78" s="18">
        <v>0</v>
      </c>
      <c r="G78" s="68"/>
      <c r="H78" s="27">
        <f t="shared" si="0"/>
        <v>55181</v>
      </c>
      <c r="I78" s="16" t="s">
        <v>1124</v>
      </c>
      <c r="J78" s="12"/>
      <c r="K78" s="12"/>
      <c r="L78" s="12"/>
      <c r="M78" s="19"/>
      <c r="N78" s="19"/>
      <c r="O78" s="16" t="s">
        <v>549</v>
      </c>
      <c r="P78" s="16" t="s">
        <v>550</v>
      </c>
      <c r="Q78" s="16"/>
      <c r="R78" s="12"/>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row>
    <row r="79" spans="1:116" s="1" customFormat="1" ht="54" customHeight="1">
      <c r="A79" s="13"/>
      <c r="B79" s="15">
        <v>64</v>
      </c>
      <c r="C79" s="16" t="s">
        <v>4249</v>
      </c>
      <c r="D79" s="16" t="s">
        <v>4250</v>
      </c>
      <c r="E79" s="18">
        <v>35000</v>
      </c>
      <c r="F79" s="18">
        <v>25148</v>
      </c>
      <c r="G79" s="18"/>
      <c r="H79" s="27">
        <f t="shared" si="0"/>
        <v>9852</v>
      </c>
      <c r="I79" s="16" t="s">
        <v>67</v>
      </c>
      <c r="O79" s="16" t="s">
        <v>4251</v>
      </c>
      <c r="P79" s="16" t="s">
        <v>4266</v>
      </c>
      <c r="R79" s="12"/>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row>
    <row r="80" spans="1:116" s="1" customFormat="1" ht="60" customHeight="1">
      <c r="A80" s="13"/>
      <c r="B80" s="15">
        <v>65</v>
      </c>
      <c r="C80" s="16" t="s">
        <v>4252</v>
      </c>
      <c r="D80" s="16" t="s">
        <v>4253</v>
      </c>
      <c r="E80" s="18">
        <v>14760</v>
      </c>
      <c r="F80" s="18"/>
      <c r="G80" s="18"/>
      <c r="H80" s="27">
        <f aca="true" t="shared" si="1" ref="H80:H104">E80-F80-G80</f>
        <v>14760</v>
      </c>
      <c r="I80" s="16" t="s">
        <v>67</v>
      </c>
      <c r="O80" s="16" t="s">
        <v>4254</v>
      </c>
      <c r="P80" s="16" t="s">
        <v>4266</v>
      </c>
      <c r="Q80" s="16"/>
      <c r="R80" s="12"/>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row>
    <row r="81" spans="2:116" s="1" customFormat="1" ht="57.75" customHeight="1">
      <c r="B81" s="15">
        <v>66</v>
      </c>
      <c r="C81" s="16" t="s">
        <v>4255</v>
      </c>
      <c r="D81" s="16" t="s">
        <v>4256</v>
      </c>
      <c r="E81" s="18">
        <v>28878</v>
      </c>
      <c r="F81" s="18">
        <v>20789</v>
      </c>
      <c r="G81" s="18"/>
      <c r="H81" s="27">
        <f t="shared" si="1"/>
        <v>8089</v>
      </c>
      <c r="I81" s="16" t="s">
        <v>67</v>
      </c>
      <c r="O81" s="16" t="s">
        <v>4257</v>
      </c>
      <c r="P81" s="16" t="s">
        <v>4265</v>
      </c>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row>
    <row r="82" spans="1:116" s="1" customFormat="1" ht="57.75" customHeight="1">
      <c r="A82" s="13"/>
      <c r="B82" s="15">
        <v>67</v>
      </c>
      <c r="C82" s="16" t="s">
        <v>4258</v>
      </c>
      <c r="D82" s="16" t="s">
        <v>4259</v>
      </c>
      <c r="E82" s="18">
        <v>29114</v>
      </c>
      <c r="F82" s="18"/>
      <c r="G82" s="18"/>
      <c r="H82" s="27">
        <f t="shared" si="1"/>
        <v>29114</v>
      </c>
      <c r="I82" s="16" t="s">
        <v>67</v>
      </c>
      <c r="O82" s="16" t="s">
        <v>4260</v>
      </c>
      <c r="P82" s="16" t="s">
        <v>4261</v>
      </c>
      <c r="Q82" s="16"/>
      <c r="R82" s="12"/>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row>
    <row r="83" spans="1:116" s="1" customFormat="1" ht="57.75" customHeight="1">
      <c r="A83" s="13"/>
      <c r="B83" s="15">
        <v>68</v>
      </c>
      <c r="C83" s="16" t="s">
        <v>4262</v>
      </c>
      <c r="D83" s="16" t="s">
        <v>4259</v>
      </c>
      <c r="E83" s="18">
        <v>13252</v>
      </c>
      <c r="F83" s="18"/>
      <c r="G83" s="18"/>
      <c r="H83" s="27">
        <f t="shared" si="1"/>
        <v>13252</v>
      </c>
      <c r="I83" s="16" t="s">
        <v>67</v>
      </c>
      <c r="O83" s="16" t="s">
        <v>4263</v>
      </c>
      <c r="P83" s="16" t="s">
        <v>4264</v>
      </c>
      <c r="Q83" s="16"/>
      <c r="R83" s="12"/>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row>
    <row r="84" spans="1:116" s="1" customFormat="1" ht="57.75" customHeight="1">
      <c r="A84" s="13"/>
      <c r="B84" s="1">
        <v>69</v>
      </c>
      <c r="C84" s="16" t="s">
        <v>4798</v>
      </c>
      <c r="D84" s="16" t="s">
        <v>4799</v>
      </c>
      <c r="E84" s="18">
        <v>66775</v>
      </c>
      <c r="F84" s="18"/>
      <c r="G84" s="18"/>
      <c r="H84" s="27">
        <f t="shared" si="1"/>
        <v>66775</v>
      </c>
      <c r="I84" s="16" t="s">
        <v>67</v>
      </c>
      <c r="O84" s="16" t="s">
        <v>4800</v>
      </c>
      <c r="P84" s="16" t="s">
        <v>4801</v>
      </c>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row>
    <row r="85" spans="1:116" s="1" customFormat="1" ht="57.75" customHeight="1">
      <c r="A85" s="13"/>
      <c r="E85" s="18"/>
      <c r="F85" s="18"/>
      <c r="G85" s="18"/>
      <c r="H85" s="27">
        <f t="shared" si="1"/>
        <v>0</v>
      </c>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row>
    <row r="86" spans="1:116" s="1" customFormat="1" ht="57.75" customHeight="1">
      <c r="A86" s="13"/>
      <c r="E86" s="18"/>
      <c r="F86" s="18"/>
      <c r="G86" s="18"/>
      <c r="H86" s="27">
        <f t="shared" si="1"/>
        <v>0</v>
      </c>
      <c r="R86" s="12"/>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row>
    <row r="87" spans="1:116" s="1" customFormat="1" ht="57.75" customHeight="1">
      <c r="A87" s="13"/>
      <c r="E87" s="18"/>
      <c r="F87" s="18"/>
      <c r="G87" s="18"/>
      <c r="H87" s="27">
        <f t="shared" si="1"/>
        <v>0</v>
      </c>
      <c r="R87" s="12"/>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row>
    <row r="88" spans="1:116" s="1" customFormat="1" ht="57.75" customHeight="1">
      <c r="A88" s="13"/>
      <c r="E88" s="18"/>
      <c r="F88" s="18"/>
      <c r="G88" s="18"/>
      <c r="H88" s="27">
        <f t="shared" si="1"/>
        <v>0</v>
      </c>
      <c r="R88" s="12"/>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row>
    <row r="89" spans="1:116" s="1" customFormat="1" ht="57.75" customHeight="1">
      <c r="A89" s="13"/>
      <c r="E89" s="18"/>
      <c r="F89" s="18"/>
      <c r="G89" s="18"/>
      <c r="H89" s="27">
        <f t="shared" si="1"/>
        <v>0</v>
      </c>
      <c r="R89" s="12"/>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row>
    <row r="90" spans="1:116" s="1" customFormat="1" ht="57.75" customHeight="1">
      <c r="A90" s="13"/>
      <c r="E90" s="18"/>
      <c r="F90" s="18"/>
      <c r="G90" s="18"/>
      <c r="H90" s="27">
        <f t="shared" si="1"/>
        <v>0</v>
      </c>
      <c r="R90" s="12"/>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row>
    <row r="91" spans="1:116" s="1" customFormat="1" ht="57.75" customHeight="1">
      <c r="A91" s="13"/>
      <c r="E91" s="18"/>
      <c r="F91" s="18"/>
      <c r="G91" s="18"/>
      <c r="H91" s="27">
        <f t="shared" si="1"/>
        <v>0</v>
      </c>
      <c r="R91" s="12"/>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row>
    <row r="92" spans="1:116" s="1" customFormat="1" ht="57.75" customHeight="1">
      <c r="A92" s="13"/>
      <c r="E92" s="18"/>
      <c r="F92" s="18"/>
      <c r="G92" s="18"/>
      <c r="H92" s="27">
        <f t="shared" si="1"/>
        <v>0</v>
      </c>
      <c r="R92" s="12"/>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row>
    <row r="93" spans="1:116" s="1" customFormat="1" ht="57.75" customHeight="1">
      <c r="A93" s="13"/>
      <c r="E93" s="18"/>
      <c r="F93" s="18"/>
      <c r="G93" s="18"/>
      <c r="H93" s="27">
        <f t="shared" si="1"/>
        <v>0</v>
      </c>
      <c r="R93" s="12"/>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row>
    <row r="94" spans="1:116" s="1" customFormat="1" ht="51" customHeight="1">
      <c r="A94" s="237"/>
      <c r="E94" s="18"/>
      <c r="F94" s="18"/>
      <c r="G94" s="18"/>
      <c r="H94" s="27">
        <f t="shared" si="1"/>
        <v>0</v>
      </c>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row>
    <row r="95" spans="1:18" s="5" customFormat="1" ht="51" customHeight="1">
      <c r="A95" s="13"/>
      <c r="B95" s="15"/>
      <c r="C95" s="16"/>
      <c r="D95" s="16"/>
      <c r="E95" s="18">
        <v>0</v>
      </c>
      <c r="F95" s="18"/>
      <c r="G95" s="18"/>
      <c r="H95" s="27">
        <f t="shared" si="1"/>
        <v>0</v>
      </c>
      <c r="I95" s="34"/>
      <c r="J95" s="244"/>
      <c r="K95" s="244"/>
      <c r="L95" s="244"/>
      <c r="M95" s="244"/>
      <c r="N95" s="244"/>
      <c r="O95" s="17"/>
      <c r="P95" s="17"/>
      <c r="Q95" s="244"/>
      <c r="R95" s="244"/>
    </row>
    <row r="96" spans="1:18" s="5" customFormat="1" ht="51" customHeight="1">
      <c r="A96" s="13"/>
      <c r="B96" s="1"/>
      <c r="C96" s="1"/>
      <c r="D96" s="1"/>
      <c r="E96" s="18"/>
      <c r="F96" s="18"/>
      <c r="G96" s="18"/>
      <c r="H96" s="27">
        <f t="shared" si="1"/>
        <v>0</v>
      </c>
      <c r="I96" s="1"/>
      <c r="J96" s="1"/>
      <c r="K96" s="1"/>
      <c r="L96" s="1"/>
      <c r="M96" s="1"/>
      <c r="N96" s="1"/>
      <c r="O96" s="1"/>
      <c r="P96" s="1"/>
      <c r="Q96" s="1"/>
      <c r="R96" s="244"/>
    </row>
    <row r="97" spans="1:18" s="5" customFormat="1" ht="57.75" customHeight="1">
      <c r="A97" s="13"/>
      <c r="B97" s="1"/>
      <c r="C97" s="1"/>
      <c r="D97" s="1"/>
      <c r="E97" s="18"/>
      <c r="F97" s="18"/>
      <c r="G97" s="18"/>
      <c r="H97" s="27">
        <f t="shared" si="1"/>
        <v>0</v>
      </c>
      <c r="I97" s="1"/>
      <c r="J97" s="1"/>
      <c r="K97" s="1"/>
      <c r="L97" s="1"/>
      <c r="M97" s="1"/>
      <c r="N97" s="1"/>
      <c r="O97" s="1"/>
      <c r="P97" s="1"/>
      <c r="Q97" s="1"/>
      <c r="R97" s="244"/>
    </row>
    <row r="98" spans="1:18" s="5" customFormat="1" ht="60" customHeight="1">
      <c r="A98" s="13"/>
      <c r="B98" s="1"/>
      <c r="C98" s="1"/>
      <c r="D98" s="1"/>
      <c r="E98" s="18"/>
      <c r="F98" s="18"/>
      <c r="G98" s="18"/>
      <c r="H98" s="27">
        <f t="shared" si="1"/>
        <v>0</v>
      </c>
      <c r="I98" s="1"/>
      <c r="J98" s="1"/>
      <c r="K98" s="1"/>
      <c r="L98" s="1"/>
      <c r="M98" s="1"/>
      <c r="N98" s="1"/>
      <c r="O98" s="1"/>
      <c r="P98" s="1"/>
      <c r="Q98" s="1"/>
      <c r="R98" s="244"/>
    </row>
    <row r="99" spans="1:18" s="5" customFormat="1" ht="54.75" customHeight="1">
      <c r="A99" s="13"/>
      <c r="B99" s="1"/>
      <c r="C99" s="1"/>
      <c r="D99" s="1"/>
      <c r="E99" s="18"/>
      <c r="F99" s="18"/>
      <c r="G99" s="18"/>
      <c r="H99" s="27">
        <f t="shared" si="1"/>
        <v>0</v>
      </c>
      <c r="I99" s="1"/>
      <c r="J99" s="1"/>
      <c r="K99" s="1"/>
      <c r="L99" s="1"/>
      <c r="M99" s="1"/>
      <c r="N99" s="1"/>
      <c r="O99" s="1"/>
      <c r="P99" s="1"/>
      <c r="Q99" s="1"/>
      <c r="R99" s="244"/>
    </row>
    <row r="100" spans="1:18" s="5" customFormat="1" ht="51" customHeight="1">
      <c r="A100" s="13"/>
      <c r="B100" s="1"/>
      <c r="C100" s="1"/>
      <c r="D100" s="1"/>
      <c r="E100" s="18"/>
      <c r="F100" s="18"/>
      <c r="G100" s="18"/>
      <c r="H100" s="27">
        <f t="shared" si="1"/>
        <v>0</v>
      </c>
      <c r="I100" s="1"/>
      <c r="J100" s="1"/>
      <c r="K100" s="1"/>
      <c r="L100" s="1"/>
      <c r="M100" s="1"/>
      <c r="N100" s="1"/>
      <c r="O100" s="1"/>
      <c r="P100" s="1"/>
      <c r="Q100" s="1"/>
      <c r="R100" s="244"/>
    </row>
    <row r="101" spans="1:18" s="5" customFormat="1" ht="51" customHeight="1">
      <c r="A101" s="13"/>
      <c r="B101" s="1"/>
      <c r="C101" s="1"/>
      <c r="D101" s="1"/>
      <c r="E101" s="18"/>
      <c r="F101" s="18"/>
      <c r="G101" s="18"/>
      <c r="H101" s="27">
        <f t="shared" si="1"/>
        <v>0</v>
      </c>
      <c r="I101" s="1"/>
      <c r="J101" s="1"/>
      <c r="K101" s="1"/>
      <c r="L101" s="1"/>
      <c r="M101" s="1"/>
      <c r="N101" s="1"/>
      <c r="O101" s="1"/>
      <c r="P101" s="1"/>
      <c r="Q101" s="1"/>
      <c r="R101" s="244"/>
    </row>
    <row r="102" spans="1:18" s="5" customFormat="1" ht="51" customHeight="1">
      <c r="A102" s="13"/>
      <c r="B102" s="1"/>
      <c r="C102" s="1"/>
      <c r="D102" s="1"/>
      <c r="E102" s="18"/>
      <c r="F102" s="18"/>
      <c r="G102" s="18"/>
      <c r="H102" s="27">
        <f t="shared" si="1"/>
        <v>0</v>
      </c>
      <c r="I102" s="1"/>
      <c r="J102" s="1"/>
      <c r="K102" s="1"/>
      <c r="L102" s="1"/>
      <c r="M102" s="1"/>
      <c r="N102" s="1"/>
      <c r="O102" s="1"/>
      <c r="P102" s="1"/>
      <c r="Q102" s="1"/>
      <c r="R102" s="244"/>
    </row>
    <row r="103" spans="1:18" s="5" customFormat="1" ht="51" customHeight="1">
      <c r="A103" s="13"/>
      <c r="B103" s="1"/>
      <c r="C103" s="1"/>
      <c r="D103" s="1"/>
      <c r="E103" s="18"/>
      <c r="F103" s="18"/>
      <c r="G103" s="18"/>
      <c r="H103" s="27">
        <f t="shared" si="1"/>
        <v>0</v>
      </c>
      <c r="I103" s="1"/>
      <c r="J103" s="1"/>
      <c r="K103" s="1"/>
      <c r="L103" s="1"/>
      <c r="M103" s="1"/>
      <c r="N103" s="1"/>
      <c r="O103" s="1"/>
      <c r="P103" s="1"/>
      <c r="Q103" s="1"/>
      <c r="R103" s="244"/>
    </row>
    <row r="104" spans="1:18" s="5" customFormat="1" ht="51" customHeight="1">
      <c r="A104" s="13"/>
      <c r="B104" s="245"/>
      <c r="C104" s="16"/>
      <c r="D104" s="16"/>
      <c r="E104" s="18"/>
      <c r="F104" s="18"/>
      <c r="G104" s="18"/>
      <c r="H104" s="27">
        <f t="shared" si="1"/>
        <v>0</v>
      </c>
      <c r="I104" s="16"/>
      <c r="J104" s="12"/>
      <c r="K104" s="12"/>
      <c r="L104" s="12"/>
      <c r="M104" s="19"/>
      <c r="N104" s="19"/>
      <c r="O104" s="16"/>
      <c r="P104" s="16"/>
      <c r="Q104" s="16"/>
      <c r="R104" s="12"/>
    </row>
    <row r="105" ht="12.75"/>
    <row r="106" spans="1:116" s="1" customFormat="1" ht="17.25" customHeight="1">
      <c r="A106" s="147" t="s">
        <v>28</v>
      </c>
      <c r="B106" s="510" t="s">
        <v>31</v>
      </c>
      <c r="C106" s="511"/>
      <c r="D106" s="511"/>
      <c r="E106" s="511"/>
      <c r="F106" s="511"/>
      <c r="G106" s="511"/>
      <c r="H106" s="511"/>
      <c r="I106" s="511"/>
      <c r="J106" s="511"/>
      <c r="K106" s="511"/>
      <c r="L106" s="511"/>
      <c r="M106" s="511"/>
      <c r="N106" s="511"/>
      <c r="O106" s="511"/>
      <c r="P106" s="511"/>
      <c r="Q106" s="511"/>
      <c r="R106" s="512"/>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row>
    <row r="107" spans="1:116" s="1" customFormat="1" ht="13.5" customHeight="1">
      <c r="A107" s="13"/>
      <c r="B107" s="24" t="s">
        <v>30</v>
      </c>
      <c r="C107" s="24">
        <v>398</v>
      </c>
      <c r="D107" s="24"/>
      <c r="E107" s="25">
        <f>SUM(E108:E771)</f>
        <v>28699550</v>
      </c>
      <c r="F107" s="25">
        <f>SUM(F108:F771)</f>
        <v>2075441</v>
      </c>
      <c r="G107" s="25">
        <f>SUM(G108:G771)</f>
        <v>0</v>
      </c>
      <c r="H107" s="25">
        <f>SUM(H108:H771)</f>
        <v>26624109</v>
      </c>
      <c r="I107" s="24"/>
      <c r="J107" s="24"/>
      <c r="K107" s="24"/>
      <c r="L107" s="24"/>
      <c r="M107" s="24"/>
      <c r="N107" s="24"/>
      <c r="O107" s="24"/>
      <c r="P107" s="24"/>
      <c r="Q107" s="24"/>
      <c r="R107" s="24"/>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row>
    <row r="108" spans="1:116" s="1" customFormat="1" ht="79.5" customHeight="1">
      <c r="A108" s="12"/>
      <c r="B108" s="29">
        <v>1</v>
      </c>
      <c r="C108" s="439" t="s">
        <v>1609</v>
      </c>
      <c r="D108" s="440" t="s">
        <v>1610</v>
      </c>
      <c r="E108" s="440">
        <v>7282263</v>
      </c>
      <c r="F108" s="478">
        <v>0</v>
      </c>
      <c r="G108" s="18"/>
      <c r="H108" s="18">
        <f>E108-F108-G108</f>
        <v>7282263</v>
      </c>
      <c r="I108" s="485" t="s">
        <v>5289</v>
      </c>
      <c r="J108" s="297"/>
      <c r="K108" s="297"/>
      <c r="L108" s="297"/>
      <c r="M108" s="297"/>
      <c r="N108" s="297"/>
      <c r="O108" s="493" t="s">
        <v>1843</v>
      </c>
      <c r="P108" s="485" t="s">
        <v>1844</v>
      </c>
      <c r="Q108" s="297"/>
      <c r="R108" s="297"/>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row>
    <row r="109" spans="1:116" s="1" customFormat="1" ht="101.25">
      <c r="A109" s="12"/>
      <c r="B109" s="29">
        <v>2</v>
      </c>
      <c r="C109" s="441" t="s">
        <v>5056</v>
      </c>
      <c r="D109" s="442" t="s">
        <v>5057</v>
      </c>
      <c r="E109" s="442">
        <v>1309910</v>
      </c>
      <c r="F109" s="479">
        <v>0</v>
      </c>
      <c r="G109" s="18"/>
      <c r="H109" s="18">
        <f aca="true" t="shared" si="2" ref="H109:H172">E109-F109-G109</f>
        <v>1309910</v>
      </c>
      <c r="I109" s="445" t="s">
        <v>1774</v>
      </c>
      <c r="J109" s="295"/>
      <c r="K109" s="295"/>
      <c r="L109" s="295"/>
      <c r="M109" s="295"/>
      <c r="N109" s="295"/>
      <c r="O109" s="444"/>
      <c r="P109" s="445" t="s">
        <v>1845</v>
      </c>
      <c r="Q109" s="295" t="s">
        <v>4131</v>
      </c>
      <c r="R109" s="29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row>
    <row r="110" spans="1:18" s="5" customFormat="1" ht="90">
      <c r="A110" s="12"/>
      <c r="B110" s="29">
        <v>3</v>
      </c>
      <c r="C110" s="441" t="s">
        <v>1613</v>
      </c>
      <c r="D110" s="442" t="s">
        <v>1614</v>
      </c>
      <c r="E110" s="442">
        <v>858698</v>
      </c>
      <c r="F110" s="479">
        <v>0</v>
      </c>
      <c r="G110" s="18"/>
      <c r="H110" s="18">
        <f t="shared" si="2"/>
        <v>858698</v>
      </c>
      <c r="I110" s="445" t="s">
        <v>1776</v>
      </c>
      <c r="J110" s="295"/>
      <c r="K110" s="295"/>
      <c r="L110" s="295"/>
      <c r="M110" s="295"/>
      <c r="N110" s="295"/>
      <c r="O110" s="444" t="s">
        <v>1846</v>
      </c>
      <c r="P110" s="445" t="s">
        <v>1847</v>
      </c>
      <c r="Q110" s="295"/>
      <c r="R110" s="295"/>
    </row>
    <row r="111" spans="1:18" s="5" customFormat="1" ht="90">
      <c r="A111" s="12"/>
      <c r="B111" s="29">
        <v>4</v>
      </c>
      <c r="C111" s="441" t="s">
        <v>1615</v>
      </c>
      <c r="D111" s="442" t="s">
        <v>1616</v>
      </c>
      <c r="E111" s="442">
        <v>76000</v>
      </c>
      <c r="F111" s="479">
        <v>0</v>
      </c>
      <c r="G111" s="18"/>
      <c r="H111" s="18">
        <f t="shared" si="2"/>
        <v>76000</v>
      </c>
      <c r="I111" s="445" t="s">
        <v>1776</v>
      </c>
      <c r="J111" s="295"/>
      <c r="K111" s="295"/>
      <c r="L111" s="295"/>
      <c r="M111" s="295"/>
      <c r="N111" s="295"/>
      <c r="O111" s="444" t="s">
        <v>1848</v>
      </c>
      <c r="P111" s="445" t="s">
        <v>1849</v>
      </c>
      <c r="Q111" s="295"/>
      <c r="R111" s="295"/>
    </row>
    <row r="112" spans="1:18" s="5" customFormat="1" ht="78.75">
      <c r="A112" s="12"/>
      <c r="B112" s="29">
        <v>5</v>
      </c>
      <c r="C112" s="441" t="s">
        <v>3842</v>
      </c>
      <c r="D112" s="442" t="s">
        <v>3843</v>
      </c>
      <c r="E112" s="443">
        <v>6748</v>
      </c>
      <c r="F112" s="443">
        <v>0</v>
      </c>
      <c r="G112" s="18"/>
      <c r="H112" s="18">
        <f t="shared" si="2"/>
        <v>6748</v>
      </c>
      <c r="I112" s="445" t="s">
        <v>1775</v>
      </c>
      <c r="J112" s="295"/>
      <c r="K112" s="295"/>
      <c r="L112" s="295"/>
      <c r="M112" s="295"/>
      <c r="N112" s="347"/>
      <c r="O112" s="444" t="s">
        <v>4004</v>
      </c>
      <c r="P112" s="445" t="s">
        <v>4005</v>
      </c>
      <c r="Q112" s="295"/>
      <c r="R112" s="295"/>
    </row>
    <row r="113" spans="1:18" s="5" customFormat="1" ht="78.75">
      <c r="A113" s="12"/>
      <c r="B113" s="29">
        <v>6</v>
      </c>
      <c r="C113" s="441" t="s">
        <v>3844</v>
      </c>
      <c r="D113" s="442" t="s">
        <v>3845</v>
      </c>
      <c r="E113" s="443">
        <v>13000</v>
      </c>
      <c r="F113" s="443">
        <v>0</v>
      </c>
      <c r="G113" s="18"/>
      <c r="H113" s="18">
        <f t="shared" si="2"/>
        <v>13000</v>
      </c>
      <c r="I113" s="445" t="s">
        <v>1775</v>
      </c>
      <c r="J113" s="295"/>
      <c r="K113" s="295"/>
      <c r="L113" s="295"/>
      <c r="M113" s="295"/>
      <c r="N113" s="347"/>
      <c r="O113" s="444" t="s">
        <v>4006</v>
      </c>
      <c r="P113" s="445" t="s">
        <v>4007</v>
      </c>
      <c r="Q113" s="295"/>
      <c r="R113" s="295"/>
    </row>
    <row r="114" spans="1:18" s="5" customFormat="1" ht="78.75">
      <c r="A114" s="12"/>
      <c r="B114" s="29">
        <v>7</v>
      </c>
      <c r="C114" s="441" t="s">
        <v>3846</v>
      </c>
      <c r="D114" s="442" t="s">
        <v>3843</v>
      </c>
      <c r="E114" s="443">
        <v>22110</v>
      </c>
      <c r="F114" s="443">
        <v>0</v>
      </c>
      <c r="G114" s="18"/>
      <c r="H114" s="18">
        <f t="shared" si="2"/>
        <v>22110</v>
      </c>
      <c r="I114" s="445" t="s">
        <v>1775</v>
      </c>
      <c r="J114" s="295"/>
      <c r="K114" s="295"/>
      <c r="L114" s="295"/>
      <c r="M114" s="295"/>
      <c r="N114" s="347"/>
      <c r="O114" s="444" t="s">
        <v>4008</v>
      </c>
      <c r="P114" s="445" t="s">
        <v>4009</v>
      </c>
      <c r="Q114" s="295"/>
      <c r="R114" s="295"/>
    </row>
    <row r="115" spans="1:18" s="5" customFormat="1" ht="78.75">
      <c r="A115" s="12"/>
      <c r="B115" s="29">
        <v>8</v>
      </c>
      <c r="C115" s="441" t="s">
        <v>3847</v>
      </c>
      <c r="D115" s="442" t="s">
        <v>3848</v>
      </c>
      <c r="E115" s="443">
        <v>3050</v>
      </c>
      <c r="F115" s="443">
        <v>0</v>
      </c>
      <c r="G115" s="18"/>
      <c r="H115" s="18">
        <f t="shared" si="2"/>
        <v>3050</v>
      </c>
      <c r="I115" s="445" t="s">
        <v>1775</v>
      </c>
      <c r="J115" s="295"/>
      <c r="K115" s="295"/>
      <c r="L115" s="295"/>
      <c r="M115" s="295"/>
      <c r="N115" s="347"/>
      <c r="O115" s="444" t="s">
        <v>4010</v>
      </c>
      <c r="P115" s="445" t="s">
        <v>4011</v>
      </c>
      <c r="Q115" s="295"/>
      <c r="R115" s="295"/>
    </row>
    <row r="116" spans="1:18" s="5" customFormat="1" ht="90">
      <c r="A116" s="12"/>
      <c r="B116" s="29">
        <v>9</v>
      </c>
      <c r="C116" s="441" t="s">
        <v>3849</v>
      </c>
      <c r="D116" s="442" t="s">
        <v>3850</v>
      </c>
      <c r="E116" s="443">
        <v>7620</v>
      </c>
      <c r="F116" s="443">
        <v>0</v>
      </c>
      <c r="G116" s="18"/>
      <c r="H116" s="18">
        <f t="shared" si="2"/>
        <v>7620</v>
      </c>
      <c r="I116" s="445" t="s">
        <v>1776</v>
      </c>
      <c r="J116" s="295"/>
      <c r="K116" s="295"/>
      <c r="L116" s="295"/>
      <c r="M116" s="295"/>
      <c r="N116" s="347"/>
      <c r="O116" s="444" t="s">
        <v>4012</v>
      </c>
      <c r="P116" s="445" t="s">
        <v>4013</v>
      </c>
      <c r="Q116" s="295"/>
      <c r="R116" s="295"/>
    </row>
    <row r="117" spans="1:18" s="5" customFormat="1" ht="78.75">
      <c r="A117" s="12"/>
      <c r="B117" s="29">
        <v>10</v>
      </c>
      <c r="C117" s="441" t="s">
        <v>3851</v>
      </c>
      <c r="D117" s="442" t="s">
        <v>3852</v>
      </c>
      <c r="E117" s="443">
        <v>3927</v>
      </c>
      <c r="F117" s="443">
        <v>0</v>
      </c>
      <c r="G117" s="18"/>
      <c r="H117" s="18">
        <f t="shared" si="2"/>
        <v>3927</v>
      </c>
      <c r="I117" s="445" t="s">
        <v>3997</v>
      </c>
      <c r="J117" s="295"/>
      <c r="K117" s="295"/>
      <c r="L117" s="295"/>
      <c r="M117" s="295"/>
      <c r="N117" s="347"/>
      <c r="O117" s="444" t="s">
        <v>4014</v>
      </c>
      <c r="P117" s="445" t="s">
        <v>4015</v>
      </c>
      <c r="Q117" s="295"/>
      <c r="R117" s="295"/>
    </row>
    <row r="118" spans="1:18" s="5" customFormat="1" ht="78.75">
      <c r="A118" s="12"/>
      <c r="B118" s="29">
        <v>11</v>
      </c>
      <c r="C118" s="441" t="s">
        <v>3851</v>
      </c>
      <c r="D118" s="442" t="s">
        <v>3852</v>
      </c>
      <c r="E118" s="443">
        <v>2741</v>
      </c>
      <c r="F118" s="443">
        <v>0</v>
      </c>
      <c r="G118" s="18"/>
      <c r="H118" s="18">
        <f t="shared" si="2"/>
        <v>2741</v>
      </c>
      <c r="I118" s="445" t="s">
        <v>3997</v>
      </c>
      <c r="J118" s="295"/>
      <c r="K118" s="295"/>
      <c r="L118" s="295"/>
      <c r="M118" s="295"/>
      <c r="N118" s="347"/>
      <c r="O118" s="444" t="s">
        <v>4016</v>
      </c>
      <c r="P118" s="445" t="s">
        <v>4017</v>
      </c>
      <c r="Q118" s="295"/>
      <c r="R118" s="295"/>
    </row>
    <row r="119" spans="1:18" s="5" customFormat="1" ht="101.25">
      <c r="A119" s="12"/>
      <c r="B119" s="29">
        <v>12</v>
      </c>
      <c r="C119" s="441" t="s">
        <v>3853</v>
      </c>
      <c r="D119" s="442" t="s">
        <v>3854</v>
      </c>
      <c r="E119" s="443">
        <v>10200</v>
      </c>
      <c r="F119" s="443">
        <v>0</v>
      </c>
      <c r="G119" s="18"/>
      <c r="H119" s="18">
        <f t="shared" si="2"/>
        <v>10200</v>
      </c>
      <c r="I119" s="445" t="s">
        <v>1774</v>
      </c>
      <c r="J119" s="295"/>
      <c r="K119" s="295"/>
      <c r="L119" s="295"/>
      <c r="M119" s="295"/>
      <c r="N119" s="347"/>
      <c r="O119" s="444" t="s">
        <v>4018</v>
      </c>
      <c r="P119" s="445" t="s">
        <v>4019</v>
      </c>
      <c r="Q119" s="295"/>
      <c r="R119" s="295"/>
    </row>
    <row r="120" spans="1:18" s="5" customFormat="1" ht="78.75">
      <c r="A120" s="12"/>
      <c r="B120" s="29">
        <v>13</v>
      </c>
      <c r="C120" s="441" t="s">
        <v>3855</v>
      </c>
      <c r="D120" s="442" t="s">
        <v>3856</v>
      </c>
      <c r="E120" s="443">
        <v>10422</v>
      </c>
      <c r="F120" s="443">
        <v>0</v>
      </c>
      <c r="G120" s="18"/>
      <c r="H120" s="18">
        <f t="shared" si="2"/>
        <v>10422</v>
      </c>
      <c r="I120" s="445" t="s">
        <v>1775</v>
      </c>
      <c r="J120" s="295"/>
      <c r="K120" s="295"/>
      <c r="L120" s="295"/>
      <c r="M120" s="295"/>
      <c r="N120" s="347"/>
      <c r="O120" s="444" t="s">
        <v>4020</v>
      </c>
      <c r="P120" s="445" t="s">
        <v>4021</v>
      </c>
      <c r="Q120" s="295"/>
      <c r="R120" s="295"/>
    </row>
    <row r="121" spans="1:18" s="5" customFormat="1" ht="90">
      <c r="A121" s="12"/>
      <c r="B121" s="29">
        <v>14</v>
      </c>
      <c r="C121" s="441" t="s">
        <v>3857</v>
      </c>
      <c r="D121" s="442" t="s">
        <v>3858</v>
      </c>
      <c r="E121" s="443">
        <v>621417</v>
      </c>
      <c r="F121" s="443">
        <v>0</v>
      </c>
      <c r="G121" s="18"/>
      <c r="H121" s="18">
        <f t="shared" si="2"/>
        <v>621417</v>
      </c>
      <c r="I121" s="445" t="s">
        <v>1776</v>
      </c>
      <c r="J121" s="295"/>
      <c r="K121" s="295"/>
      <c r="L121" s="295"/>
      <c r="M121" s="295"/>
      <c r="N121" s="348"/>
      <c r="O121" s="444" t="s">
        <v>4022</v>
      </c>
      <c r="P121" s="445" t="s">
        <v>4023</v>
      </c>
      <c r="Q121" s="295"/>
      <c r="R121" s="295"/>
    </row>
    <row r="122" spans="1:18" s="5" customFormat="1" ht="78.75">
      <c r="A122" s="12"/>
      <c r="B122" s="29">
        <v>15</v>
      </c>
      <c r="C122" s="441" t="s">
        <v>3859</v>
      </c>
      <c r="D122" s="442" t="s">
        <v>3860</v>
      </c>
      <c r="E122" s="443">
        <v>54000</v>
      </c>
      <c r="F122" s="443">
        <v>0</v>
      </c>
      <c r="G122" s="18"/>
      <c r="H122" s="18">
        <f t="shared" si="2"/>
        <v>54000</v>
      </c>
      <c r="I122" s="445" t="s">
        <v>1775</v>
      </c>
      <c r="J122" s="295"/>
      <c r="K122" s="295"/>
      <c r="L122" s="295"/>
      <c r="M122" s="295"/>
      <c r="N122" s="348"/>
      <c r="O122" s="444" t="s">
        <v>4024</v>
      </c>
      <c r="P122" s="445" t="s">
        <v>4025</v>
      </c>
      <c r="Q122" s="295"/>
      <c r="R122" s="295"/>
    </row>
    <row r="123" spans="1:18" s="5" customFormat="1" ht="78.75">
      <c r="A123" s="12"/>
      <c r="B123" s="29">
        <v>16</v>
      </c>
      <c r="C123" s="441" t="s">
        <v>3859</v>
      </c>
      <c r="D123" s="442" t="s">
        <v>3860</v>
      </c>
      <c r="E123" s="443">
        <v>30192</v>
      </c>
      <c r="F123" s="443">
        <v>0</v>
      </c>
      <c r="G123" s="18"/>
      <c r="H123" s="18">
        <f t="shared" si="2"/>
        <v>30192</v>
      </c>
      <c r="I123" s="445" t="s">
        <v>1775</v>
      </c>
      <c r="J123" s="295"/>
      <c r="K123" s="295"/>
      <c r="L123" s="295"/>
      <c r="M123" s="295"/>
      <c r="N123" s="348"/>
      <c r="O123" s="444" t="s">
        <v>4026</v>
      </c>
      <c r="P123" s="445" t="s">
        <v>4027</v>
      </c>
      <c r="Q123" s="295"/>
      <c r="R123" s="295"/>
    </row>
    <row r="124" spans="1:18" s="5" customFormat="1" ht="90">
      <c r="A124" s="12"/>
      <c r="B124" s="29">
        <v>17</v>
      </c>
      <c r="C124" s="441" t="s">
        <v>3855</v>
      </c>
      <c r="D124" s="442" t="s">
        <v>3856</v>
      </c>
      <c r="E124" s="443">
        <v>743684</v>
      </c>
      <c r="F124" s="443">
        <v>0</v>
      </c>
      <c r="G124" s="18"/>
      <c r="H124" s="18">
        <f t="shared" si="2"/>
        <v>743684</v>
      </c>
      <c r="I124" s="445" t="s">
        <v>1776</v>
      </c>
      <c r="J124" s="295"/>
      <c r="K124" s="295"/>
      <c r="L124" s="295"/>
      <c r="M124" s="295"/>
      <c r="N124" s="347"/>
      <c r="O124" s="444" t="s">
        <v>4028</v>
      </c>
      <c r="P124" s="445" t="s">
        <v>4029</v>
      </c>
      <c r="Q124" s="295"/>
      <c r="R124" s="295"/>
    </row>
    <row r="125" spans="1:18" s="5" customFormat="1" ht="90">
      <c r="A125" s="12"/>
      <c r="B125" s="29">
        <v>18</v>
      </c>
      <c r="C125" s="442" t="s">
        <v>3861</v>
      </c>
      <c r="D125" s="442" t="s">
        <v>3862</v>
      </c>
      <c r="E125" s="443">
        <v>654679</v>
      </c>
      <c r="F125" s="443">
        <v>0</v>
      </c>
      <c r="G125" s="18"/>
      <c r="H125" s="18">
        <f t="shared" si="2"/>
        <v>654679</v>
      </c>
      <c r="I125" s="445" t="s">
        <v>1776</v>
      </c>
      <c r="J125" s="295"/>
      <c r="K125" s="295"/>
      <c r="L125" s="295"/>
      <c r="M125" s="295"/>
      <c r="N125" s="348"/>
      <c r="O125" s="444" t="s">
        <v>4030</v>
      </c>
      <c r="P125" s="445" t="s">
        <v>4029</v>
      </c>
      <c r="Q125" s="295"/>
      <c r="R125" s="295"/>
    </row>
    <row r="126" spans="1:18" s="5" customFormat="1" ht="90">
      <c r="A126" s="12"/>
      <c r="B126" s="29">
        <v>19</v>
      </c>
      <c r="C126" s="442" t="s">
        <v>3863</v>
      </c>
      <c r="D126" s="442" t="s">
        <v>3864</v>
      </c>
      <c r="E126" s="443">
        <v>19384</v>
      </c>
      <c r="F126" s="443">
        <v>0</v>
      </c>
      <c r="G126" s="18"/>
      <c r="H126" s="18">
        <f t="shared" si="2"/>
        <v>19384</v>
      </c>
      <c r="I126" s="445" t="s">
        <v>1776</v>
      </c>
      <c r="J126" s="295"/>
      <c r="K126" s="295"/>
      <c r="L126" s="295"/>
      <c r="M126" s="295"/>
      <c r="N126" s="348"/>
      <c r="O126" s="444" t="s">
        <v>4031</v>
      </c>
      <c r="P126" s="445" t="s">
        <v>4032</v>
      </c>
      <c r="Q126" s="295"/>
      <c r="R126" s="295"/>
    </row>
    <row r="127" spans="1:18" s="5" customFormat="1" ht="90">
      <c r="A127" s="12"/>
      <c r="B127" s="29">
        <v>20</v>
      </c>
      <c r="C127" s="442" t="s">
        <v>3865</v>
      </c>
      <c r="D127" s="442" t="s">
        <v>3866</v>
      </c>
      <c r="E127" s="443">
        <v>2783</v>
      </c>
      <c r="F127" s="443">
        <v>0</v>
      </c>
      <c r="G127" s="18"/>
      <c r="H127" s="18">
        <f t="shared" si="2"/>
        <v>2783</v>
      </c>
      <c r="I127" s="445" t="s">
        <v>1776</v>
      </c>
      <c r="J127" s="295"/>
      <c r="K127" s="295"/>
      <c r="L127" s="295"/>
      <c r="M127" s="295"/>
      <c r="N127" s="348"/>
      <c r="O127" s="444" t="s">
        <v>4033</v>
      </c>
      <c r="P127" s="445" t="s">
        <v>5330</v>
      </c>
      <c r="Q127" s="295"/>
      <c r="R127" s="295"/>
    </row>
    <row r="128" spans="1:18" s="5" customFormat="1" ht="101.25">
      <c r="A128" s="12"/>
      <c r="B128" s="29">
        <v>21</v>
      </c>
      <c r="C128" s="442" t="s">
        <v>1611</v>
      </c>
      <c r="D128" s="442" t="s">
        <v>1612</v>
      </c>
      <c r="E128" s="443">
        <v>45171</v>
      </c>
      <c r="F128" s="443">
        <v>0</v>
      </c>
      <c r="G128" s="18"/>
      <c r="H128" s="18">
        <f t="shared" si="2"/>
        <v>45171</v>
      </c>
      <c r="I128" s="445" t="s">
        <v>1774</v>
      </c>
      <c r="J128" s="295"/>
      <c r="K128" s="295"/>
      <c r="L128" s="295"/>
      <c r="M128" s="295"/>
      <c r="N128" s="348"/>
      <c r="O128" s="444" t="s">
        <v>4034</v>
      </c>
      <c r="P128" s="445" t="s">
        <v>1845</v>
      </c>
      <c r="Q128" s="295"/>
      <c r="R128" s="295"/>
    </row>
    <row r="129" spans="1:18" s="5" customFormat="1" ht="78.75">
      <c r="A129" s="12"/>
      <c r="B129" s="29">
        <v>22</v>
      </c>
      <c r="C129" s="442" t="s">
        <v>3867</v>
      </c>
      <c r="D129" s="442" t="s">
        <v>3868</v>
      </c>
      <c r="E129" s="443">
        <v>2782</v>
      </c>
      <c r="F129" s="443">
        <v>0</v>
      </c>
      <c r="G129" s="18"/>
      <c r="H129" s="18">
        <f t="shared" si="2"/>
        <v>2782</v>
      </c>
      <c r="I129" s="445" t="s">
        <v>1775</v>
      </c>
      <c r="J129" s="295"/>
      <c r="K129" s="295"/>
      <c r="L129" s="295"/>
      <c r="M129" s="295"/>
      <c r="N129" s="348"/>
      <c r="O129" s="444" t="s">
        <v>4035</v>
      </c>
      <c r="P129" s="445" t="s">
        <v>4036</v>
      </c>
      <c r="Q129" s="295"/>
      <c r="R129" s="295"/>
    </row>
    <row r="130" spans="1:18" s="5" customFormat="1" ht="101.25">
      <c r="A130" s="12"/>
      <c r="B130" s="29">
        <v>23</v>
      </c>
      <c r="C130" s="442" t="s">
        <v>5058</v>
      </c>
      <c r="D130" s="442" t="s">
        <v>5059</v>
      </c>
      <c r="E130" s="443">
        <v>10400</v>
      </c>
      <c r="F130" s="443">
        <v>0</v>
      </c>
      <c r="G130" s="18"/>
      <c r="H130" s="18">
        <f t="shared" si="2"/>
        <v>10400</v>
      </c>
      <c r="I130" s="445" t="s">
        <v>5290</v>
      </c>
      <c r="J130" s="295"/>
      <c r="K130" s="295"/>
      <c r="L130" s="295"/>
      <c r="M130" s="295"/>
      <c r="N130" s="348"/>
      <c r="O130" s="444" t="s">
        <v>5331</v>
      </c>
      <c r="P130" s="445" t="s">
        <v>5332</v>
      </c>
      <c r="Q130" s="295"/>
      <c r="R130" s="295"/>
    </row>
    <row r="131" spans="1:18" s="5" customFormat="1" ht="101.25">
      <c r="A131" s="12"/>
      <c r="B131" s="29">
        <v>24</v>
      </c>
      <c r="C131" s="442" t="s">
        <v>5060</v>
      </c>
      <c r="D131" s="444" t="s">
        <v>5061</v>
      </c>
      <c r="E131" s="443">
        <v>7450</v>
      </c>
      <c r="F131" s="443">
        <v>0</v>
      </c>
      <c r="G131" s="18"/>
      <c r="H131" s="18">
        <f t="shared" si="2"/>
        <v>7450</v>
      </c>
      <c r="I131" s="445" t="s">
        <v>5291</v>
      </c>
      <c r="J131" s="232"/>
      <c r="K131" s="232"/>
      <c r="L131" s="232"/>
      <c r="M131" s="232"/>
      <c r="N131" s="232"/>
      <c r="O131" s="444" t="s">
        <v>5333</v>
      </c>
      <c r="P131" s="444" t="s">
        <v>5334</v>
      </c>
      <c r="Q131" s="295"/>
      <c r="R131" s="295"/>
    </row>
    <row r="132" spans="1:18" s="5" customFormat="1" ht="67.5">
      <c r="A132" s="12"/>
      <c r="B132" s="29">
        <v>25</v>
      </c>
      <c r="C132" s="442" t="s">
        <v>5062</v>
      </c>
      <c r="D132" s="445" t="s">
        <v>5063</v>
      </c>
      <c r="E132" s="443">
        <v>28045</v>
      </c>
      <c r="F132" s="443">
        <v>0</v>
      </c>
      <c r="G132" s="18"/>
      <c r="H132" s="18">
        <f t="shared" si="2"/>
        <v>28045</v>
      </c>
      <c r="I132" s="445" t="s">
        <v>5292</v>
      </c>
      <c r="J132" s="232"/>
      <c r="K132" s="232"/>
      <c r="L132" s="232"/>
      <c r="M132" s="232"/>
      <c r="N132" s="232"/>
      <c r="O132" s="444" t="s">
        <v>5335</v>
      </c>
      <c r="P132" s="444" t="s">
        <v>5336</v>
      </c>
      <c r="Q132" s="295"/>
      <c r="R132" s="295"/>
    </row>
    <row r="133" spans="1:18" s="5" customFormat="1" ht="67.5">
      <c r="A133" s="12"/>
      <c r="B133" s="29">
        <v>26</v>
      </c>
      <c r="C133" s="442" t="s">
        <v>5064</v>
      </c>
      <c r="D133" s="445" t="s">
        <v>5065</v>
      </c>
      <c r="E133" s="443">
        <v>6717</v>
      </c>
      <c r="F133" s="443">
        <v>1000</v>
      </c>
      <c r="G133" s="18"/>
      <c r="H133" s="18">
        <f t="shared" si="2"/>
        <v>5717</v>
      </c>
      <c r="I133" s="445" t="s">
        <v>5293</v>
      </c>
      <c r="J133" s="232"/>
      <c r="K133" s="232"/>
      <c r="L133" s="232"/>
      <c r="M133" s="232"/>
      <c r="N133" s="232"/>
      <c r="O133" s="444" t="s">
        <v>5337</v>
      </c>
      <c r="P133" s="444" t="s">
        <v>5338</v>
      </c>
      <c r="Q133" s="295"/>
      <c r="R133" s="295"/>
    </row>
    <row r="134" spans="1:18" s="5" customFormat="1" ht="101.25">
      <c r="A134" s="12"/>
      <c r="B134" s="29">
        <v>27</v>
      </c>
      <c r="C134" s="442" t="s">
        <v>5066</v>
      </c>
      <c r="D134" s="445" t="s">
        <v>5067</v>
      </c>
      <c r="E134" s="443">
        <v>6200</v>
      </c>
      <c r="F134" s="443">
        <v>0</v>
      </c>
      <c r="G134" s="18"/>
      <c r="H134" s="18">
        <f t="shared" si="2"/>
        <v>6200</v>
      </c>
      <c r="I134" s="445" t="s">
        <v>5294</v>
      </c>
      <c r="J134" s="232"/>
      <c r="K134" s="232"/>
      <c r="L134" s="232"/>
      <c r="M134" s="232"/>
      <c r="N134" s="232"/>
      <c r="O134" s="444" t="s">
        <v>5339</v>
      </c>
      <c r="P134" s="444" t="s">
        <v>5340</v>
      </c>
      <c r="Q134" s="295"/>
      <c r="R134" s="295"/>
    </row>
    <row r="135" spans="1:18" s="5" customFormat="1" ht="146.25">
      <c r="A135" s="12"/>
      <c r="B135" s="29">
        <v>28</v>
      </c>
      <c r="C135" s="442" t="s">
        <v>5068</v>
      </c>
      <c r="D135" s="445" t="s">
        <v>3856</v>
      </c>
      <c r="E135" s="443">
        <v>3398</v>
      </c>
      <c r="F135" s="443">
        <v>0</v>
      </c>
      <c r="G135" s="18"/>
      <c r="H135" s="18">
        <f t="shared" si="2"/>
        <v>3398</v>
      </c>
      <c r="I135" s="445" t="s">
        <v>5295</v>
      </c>
      <c r="J135" s="232"/>
      <c r="K135" s="232"/>
      <c r="L135" s="232"/>
      <c r="M135" s="232"/>
      <c r="N135" s="232"/>
      <c r="O135" s="444" t="s">
        <v>5341</v>
      </c>
      <c r="P135" s="444" t="s">
        <v>5342</v>
      </c>
      <c r="Q135" s="295"/>
      <c r="R135" s="295"/>
    </row>
    <row r="136" spans="1:18" s="5" customFormat="1" ht="146.25">
      <c r="A136" s="12"/>
      <c r="B136" s="29">
        <v>29</v>
      </c>
      <c r="C136" s="442" t="s">
        <v>5068</v>
      </c>
      <c r="D136" s="445" t="s">
        <v>3856</v>
      </c>
      <c r="E136" s="443">
        <v>12900</v>
      </c>
      <c r="F136" s="443">
        <v>0</v>
      </c>
      <c r="G136" s="18"/>
      <c r="H136" s="18">
        <f t="shared" si="2"/>
        <v>12900</v>
      </c>
      <c r="I136" s="445" t="s">
        <v>5295</v>
      </c>
      <c r="J136" s="232"/>
      <c r="K136" s="232"/>
      <c r="L136" s="232"/>
      <c r="M136" s="232"/>
      <c r="N136" s="232"/>
      <c r="O136" s="444" t="s">
        <v>5343</v>
      </c>
      <c r="P136" s="444" t="s">
        <v>5344</v>
      </c>
      <c r="Q136" s="295"/>
      <c r="R136" s="295"/>
    </row>
    <row r="137" spans="1:18" s="5" customFormat="1" ht="56.25">
      <c r="A137" s="12"/>
      <c r="B137" s="29">
        <v>30</v>
      </c>
      <c r="C137" s="442" t="s">
        <v>5069</v>
      </c>
      <c r="D137" s="445" t="s">
        <v>3843</v>
      </c>
      <c r="E137" s="443">
        <v>329342</v>
      </c>
      <c r="F137" s="443">
        <v>0</v>
      </c>
      <c r="G137" s="18"/>
      <c r="H137" s="18">
        <f t="shared" si="2"/>
        <v>329342</v>
      </c>
      <c r="I137" s="445" t="s">
        <v>5296</v>
      </c>
      <c r="J137" s="232"/>
      <c r="K137" s="232"/>
      <c r="L137" s="232"/>
      <c r="M137" s="232"/>
      <c r="N137" s="232"/>
      <c r="O137" s="444" t="s">
        <v>5345</v>
      </c>
      <c r="P137" s="444" t="s">
        <v>5346</v>
      </c>
      <c r="Q137" s="295"/>
      <c r="R137" s="295"/>
    </row>
    <row r="138" spans="1:18" s="5" customFormat="1" ht="56.25">
      <c r="A138" s="12"/>
      <c r="B138" s="29">
        <v>31</v>
      </c>
      <c r="C138" s="442" t="s">
        <v>5070</v>
      </c>
      <c r="D138" s="445" t="s">
        <v>3843</v>
      </c>
      <c r="E138" s="443">
        <v>18417</v>
      </c>
      <c r="F138" s="443">
        <v>0</v>
      </c>
      <c r="G138" s="18"/>
      <c r="H138" s="18">
        <f t="shared" si="2"/>
        <v>18417</v>
      </c>
      <c r="I138" s="445" t="s">
        <v>5296</v>
      </c>
      <c r="J138" s="232"/>
      <c r="K138" s="232"/>
      <c r="L138" s="232"/>
      <c r="M138" s="232"/>
      <c r="N138" s="232"/>
      <c r="O138" s="444" t="s">
        <v>5347</v>
      </c>
      <c r="P138" s="444" t="s">
        <v>5348</v>
      </c>
      <c r="Q138" s="295"/>
      <c r="R138" s="295"/>
    </row>
    <row r="139" spans="1:18" s="5" customFormat="1" ht="180">
      <c r="A139" s="12"/>
      <c r="B139" s="29">
        <v>32</v>
      </c>
      <c r="C139" s="442" t="s">
        <v>5068</v>
      </c>
      <c r="D139" s="445" t="s">
        <v>3856</v>
      </c>
      <c r="E139" s="443">
        <v>7700</v>
      </c>
      <c r="F139" s="443">
        <v>0</v>
      </c>
      <c r="G139" s="18"/>
      <c r="H139" s="18">
        <f t="shared" si="2"/>
        <v>7700</v>
      </c>
      <c r="I139" s="445" t="s">
        <v>5297</v>
      </c>
      <c r="J139" s="232"/>
      <c r="K139" s="232"/>
      <c r="L139" s="232"/>
      <c r="M139" s="232"/>
      <c r="N139" s="232"/>
      <c r="O139" s="444" t="s">
        <v>5349</v>
      </c>
      <c r="P139" s="444" t="s">
        <v>5350</v>
      </c>
      <c r="Q139" s="295"/>
      <c r="R139" s="295"/>
    </row>
    <row r="140" spans="1:18" s="5" customFormat="1" ht="180">
      <c r="A140" s="12"/>
      <c r="B140" s="29">
        <v>33</v>
      </c>
      <c r="C140" s="442" t="s">
        <v>5068</v>
      </c>
      <c r="D140" s="445" t="s">
        <v>3856</v>
      </c>
      <c r="E140" s="443">
        <v>8522</v>
      </c>
      <c r="F140" s="443">
        <v>0</v>
      </c>
      <c r="G140" s="18"/>
      <c r="H140" s="18">
        <f t="shared" si="2"/>
        <v>8522</v>
      </c>
      <c r="I140" s="445" t="s">
        <v>5297</v>
      </c>
      <c r="J140" s="232"/>
      <c r="K140" s="232"/>
      <c r="L140" s="232"/>
      <c r="M140" s="232"/>
      <c r="N140" s="232"/>
      <c r="O140" s="444" t="s">
        <v>5351</v>
      </c>
      <c r="P140" s="444" t="s">
        <v>5352</v>
      </c>
      <c r="Q140" s="295"/>
      <c r="R140" s="295"/>
    </row>
    <row r="141" spans="1:18" s="5" customFormat="1" ht="112.5">
      <c r="A141" s="12"/>
      <c r="B141" s="29">
        <v>34</v>
      </c>
      <c r="C141" s="442" t="s">
        <v>5071</v>
      </c>
      <c r="D141" s="444" t="s">
        <v>5072</v>
      </c>
      <c r="E141" s="443">
        <v>25350</v>
      </c>
      <c r="F141" s="443">
        <v>0</v>
      </c>
      <c r="G141" s="18"/>
      <c r="H141" s="18">
        <f t="shared" si="2"/>
        <v>25350</v>
      </c>
      <c r="I141" s="445" t="s">
        <v>5298</v>
      </c>
      <c r="J141" s="232"/>
      <c r="K141" s="232"/>
      <c r="L141" s="232"/>
      <c r="M141" s="232"/>
      <c r="N141" s="232"/>
      <c r="O141" s="444" t="s">
        <v>5353</v>
      </c>
      <c r="P141" s="444" t="s">
        <v>5354</v>
      </c>
      <c r="Q141" s="295"/>
      <c r="R141" s="295"/>
    </row>
    <row r="142" spans="1:18" s="5" customFormat="1" ht="67.5">
      <c r="A142" s="12"/>
      <c r="B142" s="29">
        <v>35</v>
      </c>
      <c r="C142" s="442" t="s">
        <v>5073</v>
      </c>
      <c r="D142" s="444" t="s">
        <v>5074</v>
      </c>
      <c r="E142" s="443">
        <v>2900</v>
      </c>
      <c r="F142" s="443">
        <v>0</v>
      </c>
      <c r="G142" s="18"/>
      <c r="H142" s="18">
        <f t="shared" si="2"/>
        <v>2900</v>
      </c>
      <c r="I142" s="445" t="s">
        <v>5299</v>
      </c>
      <c r="J142" s="232"/>
      <c r="K142" s="232"/>
      <c r="L142" s="232"/>
      <c r="M142" s="232"/>
      <c r="N142" s="232"/>
      <c r="O142" s="444" t="s">
        <v>5355</v>
      </c>
      <c r="P142" s="444" t="s">
        <v>5356</v>
      </c>
      <c r="Q142" s="295"/>
      <c r="R142" s="295"/>
    </row>
    <row r="143" spans="1:18" s="5" customFormat="1" ht="90">
      <c r="A143" s="12"/>
      <c r="B143" s="29">
        <v>36</v>
      </c>
      <c r="C143" s="442" t="s">
        <v>5075</v>
      </c>
      <c r="D143" s="444" t="s">
        <v>5076</v>
      </c>
      <c r="E143" s="443">
        <v>16400</v>
      </c>
      <c r="F143" s="443">
        <v>0</v>
      </c>
      <c r="G143" s="18"/>
      <c r="H143" s="18">
        <f t="shared" si="2"/>
        <v>16400</v>
      </c>
      <c r="I143" s="445" t="s">
        <v>5300</v>
      </c>
      <c r="J143" s="232"/>
      <c r="K143" s="232"/>
      <c r="L143" s="232"/>
      <c r="M143" s="232"/>
      <c r="N143" s="232"/>
      <c r="O143" s="444" t="s">
        <v>5357</v>
      </c>
      <c r="P143" s="444" t="s">
        <v>5358</v>
      </c>
      <c r="Q143" s="295"/>
      <c r="R143" s="295"/>
    </row>
    <row r="144" spans="1:18" s="5" customFormat="1" ht="101.25">
      <c r="A144" s="12"/>
      <c r="B144" s="29">
        <v>37</v>
      </c>
      <c r="C144" s="442" t="s">
        <v>5077</v>
      </c>
      <c r="D144" s="444" t="s">
        <v>5078</v>
      </c>
      <c r="E144" s="443">
        <v>3265</v>
      </c>
      <c r="F144" s="443">
        <v>0</v>
      </c>
      <c r="G144" s="18"/>
      <c r="H144" s="18">
        <f t="shared" si="2"/>
        <v>3265</v>
      </c>
      <c r="I144" s="445" t="s">
        <v>5290</v>
      </c>
      <c r="J144" s="232"/>
      <c r="K144" s="232"/>
      <c r="L144" s="232"/>
      <c r="M144" s="232"/>
      <c r="N144" s="232"/>
      <c r="O144" s="444" t="s">
        <v>5359</v>
      </c>
      <c r="P144" s="444" t="s">
        <v>4015</v>
      </c>
      <c r="Q144" s="295"/>
      <c r="R144" s="295"/>
    </row>
    <row r="145" spans="1:18" s="5" customFormat="1" ht="112.5">
      <c r="A145" s="12"/>
      <c r="B145" s="29">
        <v>38</v>
      </c>
      <c r="C145" s="442" t="s">
        <v>5079</v>
      </c>
      <c r="D145" s="444" t="s">
        <v>5080</v>
      </c>
      <c r="E145" s="443">
        <v>9898</v>
      </c>
      <c r="F145" s="443">
        <v>0</v>
      </c>
      <c r="G145" s="18"/>
      <c r="H145" s="18">
        <f t="shared" si="2"/>
        <v>9898</v>
      </c>
      <c r="I145" s="445" t="s">
        <v>5301</v>
      </c>
      <c r="J145" s="232"/>
      <c r="K145" s="232"/>
      <c r="L145" s="232"/>
      <c r="M145" s="232"/>
      <c r="N145" s="232"/>
      <c r="O145" s="445" t="s">
        <v>5360</v>
      </c>
      <c r="P145" s="444" t="s">
        <v>5361</v>
      </c>
      <c r="Q145" s="295"/>
      <c r="R145" s="295"/>
    </row>
    <row r="146" spans="1:18" s="5" customFormat="1" ht="101.25">
      <c r="A146" s="12"/>
      <c r="B146" s="29">
        <v>39</v>
      </c>
      <c r="C146" s="442" t="s">
        <v>5081</v>
      </c>
      <c r="D146" s="444" t="s">
        <v>5082</v>
      </c>
      <c r="E146" s="443">
        <v>2528</v>
      </c>
      <c r="F146" s="443">
        <v>0</v>
      </c>
      <c r="G146" s="18"/>
      <c r="H146" s="18">
        <f t="shared" si="2"/>
        <v>2528</v>
      </c>
      <c r="I146" s="445" t="s">
        <v>5291</v>
      </c>
      <c r="J146" s="232"/>
      <c r="K146" s="232"/>
      <c r="L146" s="232"/>
      <c r="M146" s="232"/>
      <c r="N146" s="232"/>
      <c r="O146" s="444" t="s">
        <v>5362</v>
      </c>
      <c r="P146" s="444" t="s">
        <v>5363</v>
      </c>
      <c r="Q146" s="295"/>
      <c r="R146" s="295"/>
    </row>
    <row r="147" spans="1:18" s="5" customFormat="1" ht="90">
      <c r="A147" s="12"/>
      <c r="B147" s="29">
        <v>40</v>
      </c>
      <c r="C147" s="442" t="s">
        <v>5083</v>
      </c>
      <c r="D147" s="444" t="s">
        <v>5084</v>
      </c>
      <c r="E147" s="443">
        <v>11550</v>
      </c>
      <c r="F147" s="443">
        <v>0</v>
      </c>
      <c r="G147" s="18"/>
      <c r="H147" s="18">
        <f t="shared" si="2"/>
        <v>11550</v>
      </c>
      <c r="I147" s="445" t="s">
        <v>5302</v>
      </c>
      <c r="J147" s="232"/>
      <c r="K147" s="232"/>
      <c r="L147" s="232"/>
      <c r="M147" s="232"/>
      <c r="N147" s="232"/>
      <c r="O147" s="444" t="s">
        <v>5364</v>
      </c>
      <c r="P147" s="444" t="s">
        <v>5365</v>
      </c>
      <c r="Q147" s="298"/>
      <c r="R147" s="298"/>
    </row>
    <row r="148" spans="1:18" s="5" customFormat="1" ht="90">
      <c r="A148" s="12"/>
      <c r="B148" s="29">
        <v>41</v>
      </c>
      <c r="C148" s="442" t="s">
        <v>5085</v>
      </c>
      <c r="D148" s="444" t="s">
        <v>5086</v>
      </c>
      <c r="E148" s="443">
        <v>13774</v>
      </c>
      <c r="F148" s="443">
        <v>0</v>
      </c>
      <c r="G148" s="18"/>
      <c r="H148" s="18">
        <f t="shared" si="2"/>
        <v>13774</v>
      </c>
      <c r="I148" s="445" t="s">
        <v>5303</v>
      </c>
      <c r="J148" s="232"/>
      <c r="K148" s="232"/>
      <c r="L148" s="232"/>
      <c r="M148" s="232"/>
      <c r="N148" s="232"/>
      <c r="O148" s="444" t="s">
        <v>5366</v>
      </c>
      <c r="P148" s="444" t="s">
        <v>5367</v>
      </c>
      <c r="Q148" s="295"/>
      <c r="R148" s="295"/>
    </row>
    <row r="149" spans="1:18" s="5" customFormat="1" ht="123.75">
      <c r="A149" s="12"/>
      <c r="B149" s="29">
        <v>42</v>
      </c>
      <c r="C149" s="442" t="s">
        <v>5087</v>
      </c>
      <c r="D149" s="444" t="s">
        <v>5088</v>
      </c>
      <c r="E149" s="443">
        <v>8550</v>
      </c>
      <c r="F149" s="443">
        <v>0</v>
      </c>
      <c r="G149" s="18"/>
      <c r="H149" s="18">
        <f t="shared" si="2"/>
        <v>8550</v>
      </c>
      <c r="I149" s="445" t="s">
        <v>5304</v>
      </c>
      <c r="J149" s="232"/>
      <c r="K149" s="232"/>
      <c r="L149" s="232"/>
      <c r="M149" s="232"/>
      <c r="N149" s="232"/>
      <c r="O149" s="444" t="s">
        <v>5368</v>
      </c>
      <c r="P149" s="444" t="s">
        <v>5369</v>
      </c>
      <c r="Q149" s="295"/>
      <c r="R149" s="295"/>
    </row>
    <row r="150" spans="1:18" s="5" customFormat="1" ht="78.75">
      <c r="A150" s="12"/>
      <c r="B150" s="29">
        <v>43</v>
      </c>
      <c r="C150" s="442" t="s">
        <v>5089</v>
      </c>
      <c r="D150" s="444" t="s">
        <v>5090</v>
      </c>
      <c r="E150" s="443">
        <v>24152</v>
      </c>
      <c r="F150" s="443">
        <v>0</v>
      </c>
      <c r="G150" s="18"/>
      <c r="H150" s="18">
        <f t="shared" si="2"/>
        <v>24152</v>
      </c>
      <c r="I150" s="445" t="s">
        <v>5305</v>
      </c>
      <c r="J150" s="232"/>
      <c r="K150" s="232"/>
      <c r="L150" s="232"/>
      <c r="M150" s="232"/>
      <c r="N150" s="232"/>
      <c r="O150" s="444" t="s">
        <v>5370</v>
      </c>
      <c r="P150" s="444" t="s">
        <v>5371</v>
      </c>
      <c r="Q150" s="295"/>
      <c r="R150" s="295"/>
    </row>
    <row r="151" spans="1:18" s="5" customFormat="1" ht="123.75">
      <c r="A151" s="12"/>
      <c r="B151" s="29">
        <v>44</v>
      </c>
      <c r="C151" s="442" t="s">
        <v>5091</v>
      </c>
      <c r="D151" s="444" t="s">
        <v>5092</v>
      </c>
      <c r="E151" s="443">
        <v>41616</v>
      </c>
      <c r="F151" s="443">
        <v>0</v>
      </c>
      <c r="G151" s="18"/>
      <c r="H151" s="18">
        <f t="shared" si="2"/>
        <v>41616</v>
      </c>
      <c r="I151" s="445" t="s">
        <v>5306</v>
      </c>
      <c r="J151" s="232"/>
      <c r="K151" s="232"/>
      <c r="L151" s="232"/>
      <c r="M151" s="232"/>
      <c r="N151" s="232"/>
      <c r="O151" s="444" t="s">
        <v>5372</v>
      </c>
      <c r="P151" s="444" t="s">
        <v>5373</v>
      </c>
      <c r="Q151" s="295"/>
      <c r="R151" s="295"/>
    </row>
    <row r="152" spans="1:18" s="5" customFormat="1" ht="56.25">
      <c r="A152" s="12"/>
      <c r="B152" s="29">
        <v>45</v>
      </c>
      <c r="C152" s="442" t="s">
        <v>5093</v>
      </c>
      <c r="D152" s="442" t="s">
        <v>5094</v>
      </c>
      <c r="E152" s="443">
        <v>6600</v>
      </c>
      <c r="F152" s="443">
        <v>0</v>
      </c>
      <c r="G152" s="18"/>
      <c r="H152" s="18">
        <f t="shared" si="2"/>
        <v>6600</v>
      </c>
      <c r="I152" s="445" t="s">
        <v>5296</v>
      </c>
      <c r="J152" s="232"/>
      <c r="K152" s="232"/>
      <c r="L152" s="232"/>
      <c r="M152" s="232"/>
      <c r="N152" s="232"/>
      <c r="O152" s="444" t="s">
        <v>5374</v>
      </c>
      <c r="P152" s="444" t="s">
        <v>5375</v>
      </c>
      <c r="Q152" s="299"/>
      <c r="R152" s="295"/>
    </row>
    <row r="153" spans="1:18" s="5" customFormat="1" ht="236.25">
      <c r="A153" s="12"/>
      <c r="B153" s="29">
        <v>46</v>
      </c>
      <c r="C153" s="442" t="s">
        <v>5095</v>
      </c>
      <c r="D153" s="442" t="s">
        <v>5096</v>
      </c>
      <c r="E153" s="443">
        <v>13565</v>
      </c>
      <c r="F153" s="443">
        <v>0</v>
      </c>
      <c r="G153" s="18"/>
      <c r="H153" s="18">
        <f t="shared" si="2"/>
        <v>13565</v>
      </c>
      <c r="I153" s="445" t="s">
        <v>5307</v>
      </c>
      <c r="J153" s="232"/>
      <c r="K153" s="232"/>
      <c r="L153" s="232"/>
      <c r="M153" s="232"/>
      <c r="N153" s="232"/>
      <c r="O153" s="444" t="s">
        <v>5376</v>
      </c>
      <c r="P153" s="444" t="s">
        <v>5377</v>
      </c>
      <c r="Q153" s="299"/>
      <c r="R153" s="295"/>
    </row>
    <row r="154" spans="1:18" s="5" customFormat="1" ht="101.25">
      <c r="A154" s="12"/>
      <c r="B154" s="29">
        <v>47</v>
      </c>
      <c r="C154" s="442" t="s">
        <v>5062</v>
      </c>
      <c r="D154" s="442" t="s">
        <v>5097</v>
      </c>
      <c r="E154" s="443">
        <v>26905</v>
      </c>
      <c r="F154" s="443">
        <v>0</v>
      </c>
      <c r="G154" s="18"/>
      <c r="H154" s="18">
        <f t="shared" si="2"/>
        <v>26905</v>
      </c>
      <c r="I154" s="445" t="s">
        <v>5290</v>
      </c>
      <c r="J154" s="232"/>
      <c r="K154" s="232"/>
      <c r="L154" s="232"/>
      <c r="M154" s="232"/>
      <c r="N154" s="232"/>
      <c r="O154" s="444" t="s">
        <v>5378</v>
      </c>
      <c r="P154" s="444" t="s">
        <v>5379</v>
      </c>
      <c r="Q154" s="299"/>
      <c r="R154" s="295"/>
    </row>
    <row r="155" spans="1:18" s="5" customFormat="1" ht="202.5">
      <c r="A155" s="12"/>
      <c r="B155" s="29">
        <v>48</v>
      </c>
      <c r="C155" s="446" t="s">
        <v>5098</v>
      </c>
      <c r="D155" s="442" t="s">
        <v>5099</v>
      </c>
      <c r="E155" s="443">
        <v>40875</v>
      </c>
      <c r="F155" s="443">
        <v>0</v>
      </c>
      <c r="G155" s="18"/>
      <c r="H155" s="18">
        <f t="shared" si="2"/>
        <v>40875</v>
      </c>
      <c r="I155" s="445" t="s">
        <v>5308</v>
      </c>
      <c r="J155" s="232"/>
      <c r="K155" s="232"/>
      <c r="L155" s="232"/>
      <c r="M155" s="232"/>
      <c r="N155" s="232"/>
      <c r="O155" s="444" t="s">
        <v>5380</v>
      </c>
      <c r="P155" s="444" t="s">
        <v>5381</v>
      </c>
      <c r="Q155" s="299"/>
      <c r="R155" s="295"/>
    </row>
    <row r="156" spans="1:18" s="5" customFormat="1" ht="112.5">
      <c r="A156" s="12"/>
      <c r="B156" s="29">
        <v>49</v>
      </c>
      <c r="C156" s="446" t="s">
        <v>5100</v>
      </c>
      <c r="D156" s="442" t="s">
        <v>5101</v>
      </c>
      <c r="E156" s="443">
        <v>6818</v>
      </c>
      <c r="F156" s="443">
        <v>0</v>
      </c>
      <c r="G156" s="18"/>
      <c r="H156" s="18">
        <f t="shared" si="2"/>
        <v>6818</v>
      </c>
      <c r="I156" s="445" t="s">
        <v>5309</v>
      </c>
      <c r="J156" s="232"/>
      <c r="K156" s="232"/>
      <c r="L156" s="232"/>
      <c r="M156" s="232"/>
      <c r="N156" s="232"/>
      <c r="O156" s="444" t="s">
        <v>5382</v>
      </c>
      <c r="P156" s="444" t="s">
        <v>5383</v>
      </c>
      <c r="Q156" s="299"/>
      <c r="R156" s="295"/>
    </row>
    <row r="157" spans="1:18" s="5" customFormat="1" ht="67.5">
      <c r="A157" s="12"/>
      <c r="B157" s="29">
        <v>50</v>
      </c>
      <c r="C157" s="446" t="s">
        <v>5102</v>
      </c>
      <c r="D157" s="442" t="s">
        <v>5103</v>
      </c>
      <c r="E157" s="443">
        <v>31204</v>
      </c>
      <c r="F157" s="443">
        <v>0</v>
      </c>
      <c r="G157" s="18"/>
      <c r="H157" s="18">
        <f t="shared" si="2"/>
        <v>31204</v>
      </c>
      <c r="I157" s="445" t="s">
        <v>5310</v>
      </c>
      <c r="J157" s="232"/>
      <c r="K157" s="232"/>
      <c r="L157" s="232"/>
      <c r="M157" s="232"/>
      <c r="N157" s="232"/>
      <c r="O157" s="444" t="s">
        <v>5384</v>
      </c>
      <c r="P157" s="444" t="s">
        <v>5385</v>
      </c>
      <c r="Q157" s="299"/>
      <c r="R157" s="295"/>
    </row>
    <row r="158" spans="1:18" s="5" customFormat="1" ht="101.25">
      <c r="A158" s="12"/>
      <c r="B158" s="29">
        <v>51</v>
      </c>
      <c r="C158" s="441" t="s">
        <v>1625</v>
      </c>
      <c r="D158" s="442" t="s">
        <v>1626</v>
      </c>
      <c r="E158" s="447">
        <v>20000</v>
      </c>
      <c r="F158" s="447">
        <v>0</v>
      </c>
      <c r="G158" s="18"/>
      <c r="H158" s="18">
        <f t="shared" si="2"/>
        <v>20000</v>
      </c>
      <c r="I158" s="445" t="s">
        <v>1779</v>
      </c>
      <c r="J158" s="232"/>
      <c r="K158" s="232"/>
      <c r="L158" s="232"/>
      <c r="M158" s="232"/>
      <c r="N158" s="232"/>
      <c r="O158" s="444" t="s">
        <v>1850</v>
      </c>
      <c r="P158" s="445" t="s">
        <v>1851</v>
      </c>
      <c r="Q158" s="299"/>
      <c r="R158" s="295"/>
    </row>
    <row r="159" spans="1:18" s="5" customFormat="1" ht="101.25">
      <c r="A159" s="12"/>
      <c r="B159" s="29">
        <v>52</v>
      </c>
      <c r="C159" s="441" t="s">
        <v>1625</v>
      </c>
      <c r="D159" s="442" t="s">
        <v>1626</v>
      </c>
      <c r="E159" s="447">
        <v>30000</v>
      </c>
      <c r="F159" s="447">
        <v>0</v>
      </c>
      <c r="G159" s="18"/>
      <c r="H159" s="18">
        <f t="shared" si="2"/>
        <v>30000</v>
      </c>
      <c r="I159" s="445" t="s">
        <v>1779</v>
      </c>
      <c r="J159" s="232"/>
      <c r="K159" s="232"/>
      <c r="L159" s="232"/>
      <c r="M159" s="232"/>
      <c r="N159" s="232"/>
      <c r="O159" s="444" t="s">
        <v>1852</v>
      </c>
      <c r="P159" s="445" t="s">
        <v>1853</v>
      </c>
      <c r="Q159" s="299"/>
      <c r="R159" s="295"/>
    </row>
    <row r="160" spans="1:18" s="5" customFormat="1" ht="108">
      <c r="A160" s="12"/>
      <c r="B160" s="29">
        <v>53</v>
      </c>
      <c r="C160" s="448" t="s">
        <v>1627</v>
      </c>
      <c r="D160" s="444" t="s">
        <v>1628</v>
      </c>
      <c r="E160" s="449">
        <v>53223</v>
      </c>
      <c r="F160" s="480"/>
      <c r="G160" s="18"/>
      <c r="H160" s="18">
        <f t="shared" si="2"/>
        <v>53223</v>
      </c>
      <c r="I160" s="450" t="s">
        <v>1780</v>
      </c>
      <c r="J160" s="232"/>
      <c r="K160" s="232"/>
      <c r="L160" s="232"/>
      <c r="M160" s="232"/>
      <c r="N160" s="232"/>
      <c r="O160" s="445" t="s">
        <v>1854</v>
      </c>
      <c r="P160" s="445" t="s">
        <v>1855</v>
      </c>
      <c r="Q160" s="299"/>
      <c r="R160" s="295"/>
    </row>
    <row r="161" spans="1:18" s="5" customFormat="1" ht="108">
      <c r="A161" s="12"/>
      <c r="B161" s="29">
        <v>54</v>
      </c>
      <c r="C161" s="450" t="s">
        <v>1629</v>
      </c>
      <c r="D161" s="441" t="s">
        <v>1630</v>
      </c>
      <c r="E161" s="449">
        <v>2031</v>
      </c>
      <c r="F161" s="480"/>
      <c r="G161" s="18"/>
      <c r="H161" s="18">
        <f t="shared" si="2"/>
        <v>2031</v>
      </c>
      <c r="I161" s="450" t="s">
        <v>1780</v>
      </c>
      <c r="J161" s="232"/>
      <c r="K161" s="232"/>
      <c r="L161" s="232"/>
      <c r="M161" s="232"/>
      <c r="N161" s="232"/>
      <c r="O161" s="445" t="s">
        <v>1856</v>
      </c>
      <c r="P161" s="445" t="s">
        <v>1857</v>
      </c>
      <c r="Q161" s="299"/>
      <c r="R161" s="295"/>
    </row>
    <row r="162" spans="1:18" s="5" customFormat="1" ht="168">
      <c r="A162" s="12"/>
      <c r="B162" s="29">
        <v>55</v>
      </c>
      <c r="C162" s="450" t="s">
        <v>1631</v>
      </c>
      <c r="D162" s="444" t="s">
        <v>1632</v>
      </c>
      <c r="E162" s="449">
        <v>14376</v>
      </c>
      <c r="F162" s="480"/>
      <c r="G162" s="18"/>
      <c r="H162" s="18">
        <f t="shared" si="2"/>
        <v>14376</v>
      </c>
      <c r="I162" s="450" t="s">
        <v>1781</v>
      </c>
      <c r="J162" s="232"/>
      <c r="K162" s="232"/>
      <c r="L162" s="232"/>
      <c r="M162" s="232"/>
      <c r="N162" s="232"/>
      <c r="O162" s="444" t="s">
        <v>1858</v>
      </c>
      <c r="P162" s="445" t="s">
        <v>1859</v>
      </c>
      <c r="Q162" s="299"/>
      <c r="R162" s="295"/>
    </row>
    <row r="163" spans="1:18" s="5" customFormat="1" ht="120">
      <c r="A163" s="12"/>
      <c r="B163" s="29">
        <v>56</v>
      </c>
      <c r="C163" s="442" t="s">
        <v>1633</v>
      </c>
      <c r="D163" s="444" t="s">
        <v>1634</v>
      </c>
      <c r="E163" s="449">
        <v>3201</v>
      </c>
      <c r="F163" s="480">
        <v>201</v>
      </c>
      <c r="G163" s="18"/>
      <c r="H163" s="18">
        <f t="shared" si="2"/>
        <v>3000</v>
      </c>
      <c r="I163" s="450" t="s">
        <v>1782</v>
      </c>
      <c r="J163" s="232"/>
      <c r="K163" s="232"/>
      <c r="L163" s="232"/>
      <c r="M163" s="232"/>
      <c r="N163" s="232"/>
      <c r="O163" s="444" t="s">
        <v>1860</v>
      </c>
      <c r="P163" s="445" t="s">
        <v>1861</v>
      </c>
      <c r="Q163" s="299"/>
      <c r="R163" s="295"/>
    </row>
    <row r="164" spans="1:18" s="5" customFormat="1" ht="108">
      <c r="A164" s="12"/>
      <c r="B164" s="29">
        <v>57</v>
      </c>
      <c r="C164" s="448" t="s">
        <v>1627</v>
      </c>
      <c r="D164" s="444" t="s">
        <v>1628</v>
      </c>
      <c r="E164" s="449">
        <v>2661</v>
      </c>
      <c r="F164" s="480"/>
      <c r="G164" s="18"/>
      <c r="H164" s="18">
        <f t="shared" si="2"/>
        <v>2661</v>
      </c>
      <c r="I164" s="450" t="s">
        <v>1780</v>
      </c>
      <c r="J164" s="232"/>
      <c r="K164" s="232"/>
      <c r="L164" s="232"/>
      <c r="M164" s="232"/>
      <c r="N164" s="232"/>
      <c r="O164" s="445" t="s">
        <v>1862</v>
      </c>
      <c r="P164" s="445" t="s">
        <v>1855</v>
      </c>
      <c r="Q164" s="299"/>
      <c r="R164" s="295"/>
    </row>
    <row r="165" spans="1:18" s="5" customFormat="1" ht="108">
      <c r="A165" s="12"/>
      <c r="B165" s="29">
        <v>58</v>
      </c>
      <c r="C165" s="442" t="s">
        <v>1635</v>
      </c>
      <c r="D165" s="444" t="s">
        <v>1634</v>
      </c>
      <c r="E165" s="449">
        <v>7750</v>
      </c>
      <c r="F165" s="480"/>
      <c r="G165" s="18"/>
      <c r="H165" s="18">
        <f t="shared" si="2"/>
        <v>7750</v>
      </c>
      <c r="I165" s="450" t="s">
        <v>1780</v>
      </c>
      <c r="J165" s="232"/>
      <c r="K165" s="232"/>
      <c r="L165" s="232"/>
      <c r="M165" s="232"/>
      <c r="N165" s="232"/>
      <c r="O165" s="444" t="s">
        <v>1863</v>
      </c>
      <c r="P165" s="445" t="s">
        <v>1864</v>
      </c>
      <c r="Q165" s="299"/>
      <c r="R165" s="295"/>
    </row>
    <row r="166" spans="1:18" s="5" customFormat="1" ht="108">
      <c r="A166" s="12"/>
      <c r="B166" s="29">
        <v>59</v>
      </c>
      <c r="C166" s="442" t="s">
        <v>1636</v>
      </c>
      <c r="D166" s="444" t="s">
        <v>1637</v>
      </c>
      <c r="E166" s="449">
        <v>60000</v>
      </c>
      <c r="F166" s="480"/>
      <c r="G166" s="18"/>
      <c r="H166" s="18">
        <f t="shared" si="2"/>
        <v>60000</v>
      </c>
      <c r="I166" s="450" t="s">
        <v>1780</v>
      </c>
      <c r="J166" s="232"/>
      <c r="K166" s="232"/>
      <c r="L166" s="232"/>
      <c r="M166" s="232"/>
      <c r="N166" s="232"/>
      <c r="O166" s="444" t="s">
        <v>1865</v>
      </c>
      <c r="P166" s="445" t="s">
        <v>1866</v>
      </c>
      <c r="Q166" s="299"/>
      <c r="R166" s="295"/>
    </row>
    <row r="167" spans="1:18" s="5" customFormat="1" ht="168">
      <c r="A167" s="12"/>
      <c r="B167" s="29">
        <v>60</v>
      </c>
      <c r="C167" s="442" t="s">
        <v>1638</v>
      </c>
      <c r="D167" s="444" t="s">
        <v>1639</v>
      </c>
      <c r="E167" s="451">
        <v>14963</v>
      </c>
      <c r="F167" s="480"/>
      <c r="G167" s="18"/>
      <c r="H167" s="18">
        <f t="shared" si="2"/>
        <v>14963</v>
      </c>
      <c r="I167" s="450" t="s">
        <v>1783</v>
      </c>
      <c r="J167" s="232"/>
      <c r="K167" s="232"/>
      <c r="L167" s="232"/>
      <c r="M167" s="232"/>
      <c r="N167" s="232"/>
      <c r="O167" s="444" t="s">
        <v>1867</v>
      </c>
      <c r="P167" s="445" t="s">
        <v>1868</v>
      </c>
      <c r="Q167" s="299"/>
      <c r="R167" s="295"/>
    </row>
    <row r="168" spans="1:18" s="5" customFormat="1" ht="144">
      <c r="A168" s="12"/>
      <c r="B168" s="29">
        <v>61</v>
      </c>
      <c r="C168" s="442" t="s">
        <v>1640</v>
      </c>
      <c r="D168" s="444" t="s">
        <v>1641</v>
      </c>
      <c r="E168" s="449">
        <v>1300</v>
      </c>
      <c r="F168" s="480">
        <v>150</v>
      </c>
      <c r="G168" s="18"/>
      <c r="H168" s="18">
        <f t="shared" si="2"/>
        <v>1150</v>
      </c>
      <c r="I168" s="450" t="s">
        <v>1784</v>
      </c>
      <c r="J168" s="232"/>
      <c r="K168" s="232"/>
      <c r="L168" s="232"/>
      <c r="M168" s="232"/>
      <c r="N168" s="232"/>
      <c r="O168" s="444" t="s">
        <v>1869</v>
      </c>
      <c r="P168" s="445" t="s">
        <v>1870</v>
      </c>
      <c r="Q168" s="299"/>
      <c r="R168" s="295"/>
    </row>
    <row r="169" spans="1:18" s="5" customFormat="1" ht="108">
      <c r="A169" s="12"/>
      <c r="B169" s="29">
        <v>62</v>
      </c>
      <c r="C169" s="450" t="s">
        <v>1642</v>
      </c>
      <c r="D169" s="444" t="s">
        <v>1643</v>
      </c>
      <c r="E169" s="449">
        <v>3300</v>
      </c>
      <c r="F169" s="480">
        <v>805</v>
      </c>
      <c r="G169" s="18"/>
      <c r="H169" s="18">
        <f t="shared" si="2"/>
        <v>2495</v>
      </c>
      <c r="I169" s="450" t="s">
        <v>1780</v>
      </c>
      <c r="J169" s="232"/>
      <c r="K169" s="232"/>
      <c r="L169" s="232"/>
      <c r="M169" s="232"/>
      <c r="N169" s="232"/>
      <c r="O169" s="444" t="s">
        <v>1871</v>
      </c>
      <c r="P169" s="445" t="s">
        <v>1872</v>
      </c>
      <c r="Q169" s="299"/>
      <c r="R169" s="295"/>
    </row>
    <row r="170" spans="1:18" s="5" customFormat="1" ht="108">
      <c r="A170" s="12"/>
      <c r="B170" s="29">
        <v>63</v>
      </c>
      <c r="C170" s="442" t="s">
        <v>1644</v>
      </c>
      <c r="D170" s="444" t="s">
        <v>1634</v>
      </c>
      <c r="E170" s="449">
        <v>5226</v>
      </c>
      <c r="F170" s="480">
        <v>226</v>
      </c>
      <c r="G170" s="18"/>
      <c r="H170" s="18">
        <f t="shared" si="2"/>
        <v>5000</v>
      </c>
      <c r="I170" s="450" t="s">
        <v>1780</v>
      </c>
      <c r="J170" s="232"/>
      <c r="K170" s="232"/>
      <c r="L170" s="232"/>
      <c r="M170" s="232" t="s">
        <v>4701</v>
      </c>
      <c r="N170" s="232"/>
      <c r="O170" s="444" t="s">
        <v>1873</v>
      </c>
      <c r="P170" s="445" t="s">
        <v>1874</v>
      </c>
      <c r="Q170" s="299"/>
      <c r="R170" s="295"/>
    </row>
    <row r="171" spans="1:18" s="5" customFormat="1" ht="108">
      <c r="A171" s="12"/>
      <c r="B171" s="29">
        <v>64</v>
      </c>
      <c r="C171" s="442" t="s">
        <v>1645</v>
      </c>
      <c r="D171" s="444" t="s">
        <v>1646</v>
      </c>
      <c r="E171" s="449">
        <v>13331</v>
      </c>
      <c r="F171" s="480"/>
      <c r="G171" s="18"/>
      <c r="H171" s="18">
        <f t="shared" si="2"/>
        <v>13331</v>
      </c>
      <c r="I171" s="450" t="s">
        <v>1780</v>
      </c>
      <c r="J171" s="232"/>
      <c r="K171" s="232"/>
      <c r="L171" s="232"/>
      <c r="M171" s="232"/>
      <c r="N171" s="232"/>
      <c r="O171" s="444" t="s">
        <v>1875</v>
      </c>
      <c r="P171" s="445" t="s">
        <v>1876</v>
      </c>
      <c r="Q171" s="299"/>
      <c r="R171" s="295"/>
    </row>
    <row r="172" spans="1:18" s="5" customFormat="1" ht="108">
      <c r="A172" s="12"/>
      <c r="B172" s="29">
        <v>65</v>
      </c>
      <c r="C172" s="442" t="s">
        <v>5104</v>
      </c>
      <c r="D172" s="444" t="s">
        <v>5105</v>
      </c>
      <c r="E172" s="452">
        <v>1933</v>
      </c>
      <c r="F172" s="452"/>
      <c r="G172" s="18"/>
      <c r="H172" s="18">
        <f t="shared" si="2"/>
        <v>1933</v>
      </c>
      <c r="I172" s="450" t="s">
        <v>1780</v>
      </c>
      <c r="J172" s="232"/>
      <c r="K172" s="232"/>
      <c r="L172" s="232"/>
      <c r="M172" s="232"/>
      <c r="N172" s="232"/>
      <c r="O172" s="444" t="s">
        <v>5386</v>
      </c>
      <c r="P172" s="445" t="s">
        <v>5387</v>
      </c>
      <c r="Q172" s="299"/>
      <c r="R172" s="295"/>
    </row>
    <row r="173" spans="1:18" s="5" customFormat="1" ht="108">
      <c r="A173" s="12"/>
      <c r="B173" s="29">
        <v>66</v>
      </c>
      <c r="C173" s="442" t="s">
        <v>5104</v>
      </c>
      <c r="D173" s="444" t="s">
        <v>5105</v>
      </c>
      <c r="E173" s="452">
        <v>15200</v>
      </c>
      <c r="F173" s="452"/>
      <c r="G173" s="18"/>
      <c r="H173" s="18">
        <f aca="true" t="shared" si="3" ref="H173:H236">E173-F173-G173</f>
        <v>15200</v>
      </c>
      <c r="I173" s="450" t="s">
        <v>1780</v>
      </c>
      <c r="J173" s="232"/>
      <c r="K173" s="232"/>
      <c r="L173" s="232"/>
      <c r="M173" s="232"/>
      <c r="N173" s="232"/>
      <c r="O173" s="444" t="s">
        <v>5388</v>
      </c>
      <c r="P173" s="445" t="s">
        <v>5389</v>
      </c>
      <c r="Q173" s="299"/>
      <c r="R173" s="295"/>
    </row>
    <row r="174" spans="1:18" s="5" customFormat="1" ht="108">
      <c r="A174" s="12"/>
      <c r="B174" s="29">
        <v>67</v>
      </c>
      <c r="C174" s="442" t="s">
        <v>5106</v>
      </c>
      <c r="D174" s="444" t="s">
        <v>5107</v>
      </c>
      <c r="E174" s="449">
        <v>2384</v>
      </c>
      <c r="F174" s="480"/>
      <c r="G174" s="18"/>
      <c r="H174" s="18">
        <f t="shared" si="3"/>
        <v>2384</v>
      </c>
      <c r="I174" s="450" t="s">
        <v>1780</v>
      </c>
      <c r="J174" s="232"/>
      <c r="K174" s="232"/>
      <c r="L174" s="232"/>
      <c r="M174" s="232"/>
      <c r="N174" s="232"/>
      <c r="O174" s="444" t="s">
        <v>5390</v>
      </c>
      <c r="P174" s="445" t="s">
        <v>5391</v>
      </c>
      <c r="Q174" s="299"/>
      <c r="R174" s="295"/>
    </row>
    <row r="175" spans="1:18" s="5" customFormat="1" ht="108">
      <c r="A175" s="12"/>
      <c r="B175" s="29">
        <v>68</v>
      </c>
      <c r="C175" s="442" t="s">
        <v>5108</v>
      </c>
      <c r="D175" s="444" t="s">
        <v>5105</v>
      </c>
      <c r="E175" s="452">
        <v>20250</v>
      </c>
      <c r="F175" s="452"/>
      <c r="G175" s="18"/>
      <c r="H175" s="18">
        <f t="shared" si="3"/>
        <v>20250</v>
      </c>
      <c r="I175" s="450" t="s">
        <v>1780</v>
      </c>
      <c r="J175" s="232"/>
      <c r="K175" s="232"/>
      <c r="L175" s="232"/>
      <c r="M175" s="232"/>
      <c r="N175" s="232"/>
      <c r="O175" s="444" t="s">
        <v>5392</v>
      </c>
      <c r="P175" s="445" t="s">
        <v>5393</v>
      </c>
      <c r="Q175" s="299"/>
      <c r="R175" s="295"/>
    </row>
    <row r="176" spans="1:18" s="5" customFormat="1" ht="108">
      <c r="A176" s="12"/>
      <c r="B176" s="29">
        <v>69</v>
      </c>
      <c r="C176" s="442" t="s">
        <v>5109</v>
      </c>
      <c r="D176" s="444" t="s">
        <v>5110</v>
      </c>
      <c r="E176" s="452">
        <v>5050</v>
      </c>
      <c r="F176" s="452"/>
      <c r="G176" s="18"/>
      <c r="H176" s="18">
        <f t="shared" si="3"/>
        <v>5050</v>
      </c>
      <c r="I176" s="450" t="s">
        <v>1780</v>
      </c>
      <c r="J176" s="232"/>
      <c r="K176" s="232"/>
      <c r="L176" s="232"/>
      <c r="M176" s="232"/>
      <c r="N176" s="232"/>
      <c r="O176" s="444" t="s">
        <v>5394</v>
      </c>
      <c r="P176" s="445" t="s">
        <v>5395</v>
      </c>
      <c r="Q176" s="299"/>
      <c r="R176" s="295"/>
    </row>
    <row r="177" spans="1:18" s="5" customFormat="1" ht="108">
      <c r="A177" s="12"/>
      <c r="B177" s="29">
        <v>70</v>
      </c>
      <c r="C177" s="442" t="s">
        <v>5104</v>
      </c>
      <c r="D177" s="444" t="s">
        <v>5105</v>
      </c>
      <c r="E177" s="452">
        <v>34200</v>
      </c>
      <c r="F177" s="452"/>
      <c r="G177" s="18"/>
      <c r="H177" s="18">
        <f t="shared" si="3"/>
        <v>34200</v>
      </c>
      <c r="I177" s="450" t="s">
        <v>1780</v>
      </c>
      <c r="J177" s="232"/>
      <c r="K177" s="232"/>
      <c r="L177" s="232"/>
      <c r="M177" s="232"/>
      <c r="N177" s="232"/>
      <c r="O177" s="444" t="s">
        <v>5396</v>
      </c>
      <c r="P177" s="445" t="s">
        <v>5397</v>
      </c>
      <c r="Q177" s="299"/>
      <c r="R177" s="295"/>
    </row>
    <row r="178" spans="1:18" s="5" customFormat="1" ht="108">
      <c r="A178" s="12"/>
      <c r="B178" s="29">
        <v>71</v>
      </c>
      <c r="C178" s="442" t="s">
        <v>5111</v>
      </c>
      <c r="D178" s="444" t="s">
        <v>5112</v>
      </c>
      <c r="E178" s="449">
        <v>3200</v>
      </c>
      <c r="F178" s="480">
        <v>200</v>
      </c>
      <c r="G178" s="18"/>
      <c r="H178" s="18">
        <f t="shared" si="3"/>
        <v>3000</v>
      </c>
      <c r="I178" s="450" t="s">
        <v>1780</v>
      </c>
      <c r="J178" s="232"/>
      <c r="K178" s="232"/>
      <c r="L178" s="232"/>
      <c r="M178" s="232"/>
      <c r="N178" s="232"/>
      <c r="O178" s="444" t="s">
        <v>5398</v>
      </c>
      <c r="P178" s="445" t="s">
        <v>5399</v>
      </c>
      <c r="Q178" s="299"/>
      <c r="R178" s="295"/>
    </row>
    <row r="179" spans="1:18" s="5" customFormat="1" ht="108">
      <c r="A179" s="12"/>
      <c r="B179" s="29">
        <v>72</v>
      </c>
      <c r="C179" s="442" t="s">
        <v>5113</v>
      </c>
      <c r="D179" s="444" t="s">
        <v>5114</v>
      </c>
      <c r="E179" s="452">
        <v>31455</v>
      </c>
      <c r="F179" s="452"/>
      <c r="G179" s="18"/>
      <c r="H179" s="18">
        <f t="shared" si="3"/>
        <v>31455</v>
      </c>
      <c r="I179" s="450" t="s">
        <v>1780</v>
      </c>
      <c r="J179" s="232"/>
      <c r="K179" s="232"/>
      <c r="L179" s="232"/>
      <c r="M179" s="232"/>
      <c r="N179" s="232"/>
      <c r="O179" s="444" t="s">
        <v>5400</v>
      </c>
      <c r="P179" s="445" t="s">
        <v>5401</v>
      </c>
      <c r="Q179" s="299"/>
      <c r="R179" s="295"/>
    </row>
    <row r="180" spans="1:18" s="5" customFormat="1" ht="108">
      <c r="A180" s="12"/>
      <c r="B180" s="29">
        <v>73</v>
      </c>
      <c r="C180" s="442" t="s">
        <v>5115</v>
      </c>
      <c r="D180" s="444" t="s">
        <v>5116</v>
      </c>
      <c r="E180" s="452">
        <v>1459</v>
      </c>
      <c r="F180" s="452"/>
      <c r="G180" s="18"/>
      <c r="H180" s="18">
        <f t="shared" si="3"/>
        <v>1459</v>
      </c>
      <c r="I180" s="450" t="s">
        <v>1780</v>
      </c>
      <c r="J180" s="232"/>
      <c r="K180" s="232"/>
      <c r="L180" s="232"/>
      <c r="M180" s="232"/>
      <c r="N180" s="232"/>
      <c r="O180" s="444" t="s">
        <v>5402</v>
      </c>
      <c r="P180" s="445" t="s">
        <v>5403</v>
      </c>
      <c r="Q180" s="299"/>
      <c r="R180" s="295"/>
    </row>
    <row r="181" spans="1:18" s="5" customFormat="1" ht="108">
      <c r="A181" s="12"/>
      <c r="B181" s="29">
        <v>74</v>
      </c>
      <c r="C181" s="442" t="s">
        <v>5104</v>
      </c>
      <c r="D181" s="444" t="s">
        <v>5105</v>
      </c>
      <c r="E181" s="452">
        <v>28316</v>
      </c>
      <c r="F181" s="452"/>
      <c r="G181" s="18"/>
      <c r="H181" s="18">
        <f t="shared" si="3"/>
        <v>28316</v>
      </c>
      <c r="I181" s="450" t="s">
        <v>1780</v>
      </c>
      <c r="J181" s="232"/>
      <c r="K181" s="232"/>
      <c r="L181" s="232"/>
      <c r="M181" s="232"/>
      <c r="N181" s="232"/>
      <c r="O181" s="444" t="s">
        <v>5404</v>
      </c>
      <c r="P181" s="445" t="s">
        <v>5405</v>
      </c>
      <c r="Q181" s="299"/>
      <c r="R181" s="295"/>
    </row>
    <row r="182" spans="1:18" s="5" customFormat="1" ht="108">
      <c r="A182" s="12"/>
      <c r="B182" s="29">
        <v>75</v>
      </c>
      <c r="C182" s="442" t="s">
        <v>5117</v>
      </c>
      <c r="D182" s="444" t="s">
        <v>5118</v>
      </c>
      <c r="E182" s="449">
        <v>8200</v>
      </c>
      <c r="F182" s="480">
        <v>2700</v>
      </c>
      <c r="G182" s="18"/>
      <c r="H182" s="18">
        <f t="shared" si="3"/>
        <v>5500</v>
      </c>
      <c r="I182" s="450" t="s">
        <v>1780</v>
      </c>
      <c r="J182" s="232"/>
      <c r="K182" s="232"/>
      <c r="L182" s="232"/>
      <c r="M182" s="232"/>
      <c r="N182" s="232"/>
      <c r="O182" s="444" t="s">
        <v>5406</v>
      </c>
      <c r="P182" s="445" t="s">
        <v>5407</v>
      </c>
      <c r="Q182" s="299"/>
      <c r="R182" s="295"/>
    </row>
    <row r="183" spans="1:18" s="5" customFormat="1" ht="108">
      <c r="A183" s="12"/>
      <c r="B183" s="29">
        <v>76</v>
      </c>
      <c r="C183" s="442" t="s">
        <v>5119</v>
      </c>
      <c r="D183" s="444" t="s">
        <v>5120</v>
      </c>
      <c r="E183" s="452">
        <v>5200</v>
      </c>
      <c r="F183" s="452"/>
      <c r="G183" s="18"/>
      <c r="H183" s="18">
        <f t="shared" si="3"/>
        <v>5200</v>
      </c>
      <c r="I183" s="450" t="s">
        <v>1780</v>
      </c>
      <c r="J183" s="232"/>
      <c r="K183" s="232"/>
      <c r="L183" s="232"/>
      <c r="M183" s="232"/>
      <c r="N183" s="232"/>
      <c r="O183" s="444" t="s">
        <v>5408</v>
      </c>
      <c r="P183" s="445" t="s">
        <v>5409</v>
      </c>
      <c r="Q183" s="299"/>
      <c r="R183" s="295"/>
    </row>
    <row r="184" spans="1:18" s="5" customFormat="1" ht="108">
      <c r="A184" s="12"/>
      <c r="B184" s="29">
        <v>77</v>
      </c>
      <c r="C184" s="442" t="s">
        <v>5121</v>
      </c>
      <c r="D184" s="444" t="s">
        <v>5122</v>
      </c>
      <c r="E184" s="452">
        <v>29700</v>
      </c>
      <c r="F184" s="452"/>
      <c r="G184" s="18"/>
      <c r="H184" s="18">
        <f t="shared" si="3"/>
        <v>29700</v>
      </c>
      <c r="I184" s="450" t="s">
        <v>1780</v>
      </c>
      <c r="J184" s="232"/>
      <c r="K184" s="232"/>
      <c r="L184" s="232"/>
      <c r="M184" s="232"/>
      <c r="N184" s="232"/>
      <c r="O184" s="444" t="s">
        <v>5410</v>
      </c>
      <c r="P184" s="445" t="s">
        <v>5411</v>
      </c>
      <c r="Q184" s="299"/>
      <c r="R184" s="295"/>
    </row>
    <row r="185" spans="1:18" s="5" customFormat="1" ht="108">
      <c r="A185" s="12"/>
      <c r="B185" s="29">
        <v>78</v>
      </c>
      <c r="C185" s="442" t="s">
        <v>5123</v>
      </c>
      <c r="D185" s="444" t="s">
        <v>5124</v>
      </c>
      <c r="E185" s="452">
        <v>10100</v>
      </c>
      <c r="F185" s="452">
        <v>300</v>
      </c>
      <c r="G185" s="18"/>
      <c r="H185" s="18">
        <f t="shared" si="3"/>
        <v>9800</v>
      </c>
      <c r="I185" s="450" t="s">
        <v>1780</v>
      </c>
      <c r="J185" s="232"/>
      <c r="K185" s="232"/>
      <c r="L185" s="232"/>
      <c r="M185" s="232"/>
      <c r="N185" s="232"/>
      <c r="O185" s="444" t="s">
        <v>5412</v>
      </c>
      <c r="P185" s="445" t="s">
        <v>5413</v>
      </c>
      <c r="Q185" s="299"/>
      <c r="R185" s="295"/>
    </row>
    <row r="186" spans="1:18" s="5" customFormat="1" ht="108">
      <c r="A186" s="12"/>
      <c r="B186" s="29">
        <v>79</v>
      </c>
      <c r="C186" s="442" t="s">
        <v>5125</v>
      </c>
      <c r="D186" s="444" t="s">
        <v>5126</v>
      </c>
      <c r="E186" s="452">
        <v>11515</v>
      </c>
      <c r="F186" s="452"/>
      <c r="G186" s="18"/>
      <c r="H186" s="18">
        <f t="shared" si="3"/>
        <v>11515</v>
      </c>
      <c r="I186" s="450" t="s">
        <v>1780</v>
      </c>
      <c r="J186" s="295"/>
      <c r="K186" s="295"/>
      <c r="L186" s="295"/>
      <c r="M186" s="295"/>
      <c r="N186" s="295"/>
      <c r="O186" s="444" t="s">
        <v>5414</v>
      </c>
      <c r="P186" s="445" t="s">
        <v>5415</v>
      </c>
      <c r="Q186" s="299"/>
      <c r="R186" s="295"/>
    </row>
    <row r="187" spans="1:18" s="5" customFormat="1" ht="108">
      <c r="A187" s="12"/>
      <c r="B187" s="29">
        <v>80</v>
      </c>
      <c r="C187" s="442" t="s">
        <v>5127</v>
      </c>
      <c r="D187" s="444" t="s">
        <v>5128</v>
      </c>
      <c r="E187" s="452">
        <v>70246</v>
      </c>
      <c r="F187" s="452">
        <v>200</v>
      </c>
      <c r="G187" s="18"/>
      <c r="H187" s="18">
        <f t="shared" si="3"/>
        <v>70046</v>
      </c>
      <c r="I187" s="450" t="s">
        <v>1780</v>
      </c>
      <c r="J187" s="295"/>
      <c r="K187" s="295"/>
      <c r="L187" s="295"/>
      <c r="M187" s="295"/>
      <c r="N187" s="295"/>
      <c r="O187" s="444" t="s">
        <v>5416</v>
      </c>
      <c r="P187" s="445" t="s">
        <v>5417</v>
      </c>
      <c r="Q187" s="299"/>
      <c r="R187" s="295"/>
    </row>
    <row r="188" spans="1:18" s="5" customFormat="1" ht="108">
      <c r="A188" s="12"/>
      <c r="B188" s="29">
        <v>81</v>
      </c>
      <c r="C188" s="442" t="s">
        <v>5129</v>
      </c>
      <c r="D188" s="444" t="s">
        <v>5130</v>
      </c>
      <c r="E188" s="452">
        <v>27541</v>
      </c>
      <c r="F188" s="452">
        <v>0</v>
      </c>
      <c r="G188" s="18"/>
      <c r="H188" s="18">
        <f t="shared" si="3"/>
        <v>27541</v>
      </c>
      <c r="I188" s="450" t="s">
        <v>1780</v>
      </c>
      <c r="J188" s="295"/>
      <c r="K188" s="295"/>
      <c r="L188" s="295"/>
      <c r="M188" s="295"/>
      <c r="N188" s="295"/>
      <c r="O188" s="444" t="s">
        <v>5418</v>
      </c>
      <c r="P188" s="445" t="s">
        <v>5419</v>
      </c>
      <c r="Q188" s="299"/>
      <c r="R188" s="295"/>
    </row>
    <row r="189" spans="1:18" s="5" customFormat="1" ht="108">
      <c r="A189" s="12"/>
      <c r="B189" s="29">
        <v>82</v>
      </c>
      <c r="C189" s="442" t="s">
        <v>5131</v>
      </c>
      <c r="D189" s="444" t="s">
        <v>5132</v>
      </c>
      <c r="E189" s="452">
        <v>72614</v>
      </c>
      <c r="F189" s="452">
        <v>0</v>
      </c>
      <c r="G189" s="18"/>
      <c r="H189" s="18">
        <f t="shared" si="3"/>
        <v>72614</v>
      </c>
      <c r="I189" s="450" t="s">
        <v>1780</v>
      </c>
      <c r="J189" s="295"/>
      <c r="K189" s="295"/>
      <c r="L189" s="295"/>
      <c r="M189" s="295"/>
      <c r="N189" s="295"/>
      <c r="O189" s="444" t="s">
        <v>5420</v>
      </c>
      <c r="P189" s="445" t="s">
        <v>5421</v>
      </c>
      <c r="Q189" s="299"/>
      <c r="R189" s="295"/>
    </row>
    <row r="190" spans="1:18" s="5" customFormat="1" ht="108">
      <c r="A190" s="12"/>
      <c r="B190" s="29">
        <v>83</v>
      </c>
      <c r="C190" s="442" t="s">
        <v>5133</v>
      </c>
      <c r="D190" s="444" t="s">
        <v>5134</v>
      </c>
      <c r="E190" s="449">
        <v>4375</v>
      </c>
      <c r="F190" s="480">
        <v>500</v>
      </c>
      <c r="G190" s="18"/>
      <c r="H190" s="18">
        <f t="shared" si="3"/>
        <v>3875</v>
      </c>
      <c r="I190" s="450" t="s">
        <v>1780</v>
      </c>
      <c r="J190" s="295"/>
      <c r="K190" s="295"/>
      <c r="L190" s="295"/>
      <c r="M190" s="295"/>
      <c r="N190" s="295"/>
      <c r="O190" s="444" t="s">
        <v>5422</v>
      </c>
      <c r="P190" s="445" t="s">
        <v>5423</v>
      </c>
      <c r="Q190" s="299"/>
      <c r="R190" s="295"/>
    </row>
    <row r="191" spans="1:18" s="5" customFormat="1" ht="108">
      <c r="A191" s="12"/>
      <c r="B191" s="29">
        <v>84</v>
      </c>
      <c r="C191" s="442" t="s">
        <v>5135</v>
      </c>
      <c r="D191" s="444" t="s">
        <v>5136</v>
      </c>
      <c r="E191" s="452">
        <v>8750</v>
      </c>
      <c r="F191" s="452">
        <v>0</v>
      </c>
      <c r="G191" s="18"/>
      <c r="H191" s="18">
        <f t="shared" si="3"/>
        <v>8750</v>
      </c>
      <c r="I191" s="450" t="s">
        <v>1780</v>
      </c>
      <c r="J191" s="295"/>
      <c r="K191" s="295"/>
      <c r="L191" s="295"/>
      <c r="M191" s="295"/>
      <c r="N191" s="295"/>
      <c r="O191" s="444" t="s">
        <v>5424</v>
      </c>
      <c r="P191" s="445" t="s">
        <v>5425</v>
      </c>
      <c r="Q191" s="299"/>
      <c r="R191" s="295"/>
    </row>
    <row r="192" spans="1:18" s="5" customFormat="1" ht="108">
      <c r="A192" s="12"/>
      <c r="B192" s="29">
        <v>85</v>
      </c>
      <c r="C192" s="442" t="s">
        <v>1145</v>
      </c>
      <c r="D192" s="444" t="s">
        <v>5137</v>
      </c>
      <c r="E192" s="452">
        <v>5636</v>
      </c>
      <c r="F192" s="452">
        <v>0</v>
      </c>
      <c r="G192" s="18"/>
      <c r="H192" s="18">
        <f t="shared" si="3"/>
        <v>5636</v>
      </c>
      <c r="I192" s="450" t="s">
        <v>1780</v>
      </c>
      <c r="J192" s="295"/>
      <c r="K192" s="295"/>
      <c r="L192" s="295"/>
      <c r="M192" s="295"/>
      <c r="N192" s="295"/>
      <c r="O192" s="444" t="s">
        <v>5426</v>
      </c>
      <c r="P192" s="445" t="s">
        <v>5427</v>
      </c>
      <c r="Q192" s="299"/>
      <c r="R192" s="295"/>
    </row>
    <row r="193" spans="1:18" s="5" customFormat="1" ht="108">
      <c r="A193" s="12"/>
      <c r="B193" s="29">
        <v>86</v>
      </c>
      <c r="C193" s="442" t="s">
        <v>5138</v>
      </c>
      <c r="D193" s="444" t="s">
        <v>5139</v>
      </c>
      <c r="E193" s="452">
        <v>24641</v>
      </c>
      <c r="F193" s="452">
        <v>0</v>
      </c>
      <c r="G193" s="18"/>
      <c r="H193" s="18">
        <f t="shared" si="3"/>
        <v>24641</v>
      </c>
      <c r="I193" s="450" t="s">
        <v>1780</v>
      </c>
      <c r="J193" s="295"/>
      <c r="K193" s="295"/>
      <c r="L193" s="295"/>
      <c r="M193" s="295"/>
      <c r="N193" s="295"/>
      <c r="O193" s="444" t="s">
        <v>5428</v>
      </c>
      <c r="P193" s="445" t="s">
        <v>5429</v>
      </c>
      <c r="Q193" s="299"/>
      <c r="R193" s="295"/>
    </row>
    <row r="194" spans="1:18" s="5" customFormat="1" ht="108">
      <c r="A194" s="12"/>
      <c r="B194" s="29">
        <v>87</v>
      </c>
      <c r="C194" s="442" t="s">
        <v>5108</v>
      </c>
      <c r="D194" s="444" t="s">
        <v>5105</v>
      </c>
      <c r="E194" s="452">
        <v>16013</v>
      </c>
      <c r="F194" s="452"/>
      <c r="G194" s="18"/>
      <c r="H194" s="18">
        <f t="shared" si="3"/>
        <v>16013</v>
      </c>
      <c r="I194" s="450" t="s">
        <v>1780</v>
      </c>
      <c r="J194" s="295"/>
      <c r="K194" s="295"/>
      <c r="L194" s="295"/>
      <c r="M194" s="295"/>
      <c r="N194" s="295"/>
      <c r="O194" s="444" t="s">
        <v>5430</v>
      </c>
      <c r="P194" s="445" t="s">
        <v>5431</v>
      </c>
      <c r="Q194" s="299"/>
      <c r="R194" s="295"/>
    </row>
    <row r="195" spans="1:18" s="5" customFormat="1" ht="101.25">
      <c r="A195" s="12"/>
      <c r="B195" s="29">
        <v>88</v>
      </c>
      <c r="C195" s="453" t="s">
        <v>3943</v>
      </c>
      <c r="D195" s="454" t="s">
        <v>3944</v>
      </c>
      <c r="E195" s="18">
        <v>15850</v>
      </c>
      <c r="F195" s="454">
        <v>0</v>
      </c>
      <c r="G195" s="18">
        <v>0</v>
      </c>
      <c r="H195" s="18">
        <f t="shared" si="3"/>
        <v>15850</v>
      </c>
      <c r="I195" s="486" t="s">
        <v>1785</v>
      </c>
      <c r="J195" s="295"/>
      <c r="K195" s="295"/>
      <c r="L195" s="295"/>
      <c r="M195" s="295"/>
      <c r="N195" s="295"/>
      <c r="O195" s="122" t="s">
        <v>5432</v>
      </c>
      <c r="P195" s="494" t="s">
        <v>4129</v>
      </c>
      <c r="Q195" s="295"/>
      <c r="R195" s="295"/>
    </row>
    <row r="196" spans="1:18" s="5" customFormat="1" ht="90">
      <c r="A196" s="12"/>
      <c r="B196" s="29">
        <v>89</v>
      </c>
      <c r="C196" s="455" t="s">
        <v>3945</v>
      </c>
      <c r="D196" s="454" t="s">
        <v>3944</v>
      </c>
      <c r="E196" s="454">
        <v>7550</v>
      </c>
      <c r="F196" s="454">
        <v>0</v>
      </c>
      <c r="G196" s="18"/>
      <c r="H196" s="18">
        <f t="shared" si="3"/>
        <v>7550</v>
      </c>
      <c r="I196" s="487" t="s">
        <v>1786</v>
      </c>
      <c r="J196" s="298"/>
      <c r="K196" s="298">
        <v>0</v>
      </c>
      <c r="L196" s="298"/>
      <c r="M196" s="298"/>
      <c r="N196" s="298"/>
      <c r="O196" s="122" t="s">
        <v>5433</v>
      </c>
      <c r="P196" s="494" t="s">
        <v>4130</v>
      </c>
      <c r="Q196" s="295"/>
      <c r="R196" s="295"/>
    </row>
    <row r="197" spans="1:18" s="5" customFormat="1" ht="90">
      <c r="A197" s="12"/>
      <c r="B197" s="29">
        <v>90</v>
      </c>
      <c r="C197" s="455" t="s">
        <v>3946</v>
      </c>
      <c r="D197" s="454" t="s">
        <v>3944</v>
      </c>
      <c r="E197" s="454">
        <v>14700</v>
      </c>
      <c r="F197" s="454">
        <v>0</v>
      </c>
      <c r="G197" s="18"/>
      <c r="H197" s="18">
        <f t="shared" si="3"/>
        <v>14700</v>
      </c>
      <c r="I197" s="487" t="s">
        <v>1786</v>
      </c>
      <c r="J197" s="295"/>
      <c r="K197" s="295"/>
      <c r="L197" s="232"/>
      <c r="M197" s="232"/>
      <c r="N197" s="232"/>
      <c r="O197" s="495" t="s">
        <v>5434</v>
      </c>
      <c r="P197" s="494" t="s">
        <v>5435</v>
      </c>
      <c r="Q197" s="295"/>
      <c r="R197" s="295"/>
    </row>
    <row r="198" spans="1:18" s="5" customFormat="1" ht="78.75">
      <c r="A198" s="12"/>
      <c r="B198" s="29">
        <v>91</v>
      </c>
      <c r="C198" s="453" t="s">
        <v>3947</v>
      </c>
      <c r="D198" s="454" t="s">
        <v>3944</v>
      </c>
      <c r="E198" s="454">
        <v>6100</v>
      </c>
      <c r="F198" s="454">
        <v>0</v>
      </c>
      <c r="G198" s="18"/>
      <c r="H198" s="18">
        <f t="shared" si="3"/>
        <v>6100</v>
      </c>
      <c r="I198" s="486" t="s">
        <v>1775</v>
      </c>
      <c r="J198" s="295"/>
      <c r="K198" s="295"/>
      <c r="L198" s="232"/>
      <c r="M198" s="232"/>
      <c r="N198" s="232"/>
      <c r="O198" s="496" t="s">
        <v>5436</v>
      </c>
      <c r="P198" s="494" t="s">
        <v>5437</v>
      </c>
      <c r="Q198" s="295"/>
      <c r="R198" s="295"/>
    </row>
    <row r="199" spans="1:18" s="5" customFormat="1" ht="78.75">
      <c r="A199" s="12"/>
      <c r="B199" s="29">
        <v>92</v>
      </c>
      <c r="C199" s="455" t="s">
        <v>3948</v>
      </c>
      <c r="D199" s="454" t="s">
        <v>3944</v>
      </c>
      <c r="E199" s="454">
        <v>4900</v>
      </c>
      <c r="F199" s="454">
        <v>0</v>
      </c>
      <c r="G199" s="18"/>
      <c r="H199" s="18">
        <f t="shared" si="3"/>
        <v>4900</v>
      </c>
      <c r="I199" s="487" t="s">
        <v>1787</v>
      </c>
      <c r="J199" s="295"/>
      <c r="K199" s="295"/>
      <c r="L199" s="232"/>
      <c r="M199" s="232"/>
      <c r="N199" s="232"/>
      <c r="O199" s="496" t="s">
        <v>5438</v>
      </c>
      <c r="P199" s="494" t="s">
        <v>5439</v>
      </c>
      <c r="Q199" s="295"/>
      <c r="R199" s="295"/>
    </row>
    <row r="200" spans="1:18" s="5" customFormat="1" ht="78.75">
      <c r="A200" s="12"/>
      <c r="B200" s="29">
        <v>93</v>
      </c>
      <c r="C200" s="455" t="s">
        <v>3949</v>
      </c>
      <c r="D200" s="454" t="s">
        <v>3944</v>
      </c>
      <c r="E200" s="454">
        <v>42264</v>
      </c>
      <c r="F200" s="454">
        <v>0</v>
      </c>
      <c r="G200" s="18"/>
      <c r="H200" s="18">
        <f t="shared" si="3"/>
        <v>42264</v>
      </c>
      <c r="I200" s="487" t="s">
        <v>1787</v>
      </c>
      <c r="J200" s="349"/>
      <c r="K200" s="349">
        <v>0</v>
      </c>
      <c r="L200" s="350"/>
      <c r="M200" s="350"/>
      <c r="N200" s="350"/>
      <c r="O200" s="496" t="s">
        <v>5440</v>
      </c>
      <c r="P200" s="494" t="s">
        <v>5441</v>
      </c>
      <c r="Q200" s="295"/>
      <c r="R200" s="295"/>
    </row>
    <row r="201" spans="1:18" s="5" customFormat="1" ht="78.75">
      <c r="A201" s="12"/>
      <c r="B201" s="29">
        <v>94</v>
      </c>
      <c r="C201" s="456" t="s">
        <v>3950</v>
      </c>
      <c r="D201" s="454" t="s">
        <v>3944</v>
      </c>
      <c r="E201" s="454">
        <v>3100</v>
      </c>
      <c r="F201" s="454">
        <v>0</v>
      </c>
      <c r="G201" s="18"/>
      <c r="H201" s="18">
        <f t="shared" si="3"/>
        <v>3100</v>
      </c>
      <c r="I201" s="487" t="s">
        <v>1787</v>
      </c>
      <c r="J201" s="349"/>
      <c r="K201" s="349">
        <v>0</v>
      </c>
      <c r="L201" s="350"/>
      <c r="M201" s="350"/>
      <c r="N201" s="350"/>
      <c r="O201" s="497" t="s">
        <v>5442</v>
      </c>
      <c r="P201" s="494" t="s">
        <v>5443</v>
      </c>
      <c r="Q201" s="295"/>
      <c r="R201" s="295"/>
    </row>
    <row r="202" spans="1:18" s="5" customFormat="1" ht="78.75">
      <c r="A202" s="12"/>
      <c r="B202" s="29">
        <v>95</v>
      </c>
      <c r="C202" s="456" t="s">
        <v>3951</v>
      </c>
      <c r="D202" s="454" t="s">
        <v>3944</v>
      </c>
      <c r="E202" s="454">
        <v>3200</v>
      </c>
      <c r="F202" s="454">
        <v>0</v>
      </c>
      <c r="G202" s="18"/>
      <c r="H202" s="18">
        <f t="shared" si="3"/>
        <v>3200</v>
      </c>
      <c r="I202" s="487" t="s">
        <v>1787</v>
      </c>
      <c r="J202" s="349"/>
      <c r="K202" s="349">
        <v>0</v>
      </c>
      <c r="L202" s="350"/>
      <c r="M202" s="350"/>
      <c r="N202" s="350"/>
      <c r="O202" s="497" t="s">
        <v>5444</v>
      </c>
      <c r="P202" s="494" t="s">
        <v>5445</v>
      </c>
      <c r="Q202" s="295"/>
      <c r="R202" s="295"/>
    </row>
    <row r="203" spans="1:18" s="5" customFormat="1" ht="78.75">
      <c r="A203" s="12"/>
      <c r="B203" s="29">
        <v>96</v>
      </c>
      <c r="C203" s="456" t="s">
        <v>3952</v>
      </c>
      <c r="D203" s="454" t="s">
        <v>3944</v>
      </c>
      <c r="E203" s="454">
        <v>1787</v>
      </c>
      <c r="F203" s="454">
        <v>0</v>
      </c>
      <c r="G203" s="18"/>
      <c r="H203" s="18">
        <f t="shared" si="3"/>
        <v>1787</v>
      </c>
      <c r="I203" s="487" t="s">
        <v>1787</v>
      </c>
      <c r="J203" s="349"/>
      <c r="K203" s="349">
        <v>0</v>
      </c>
      <c r="L203" s="350"/>
      <c r="M203" s="350"/>
      <c r="N203" s="350"/>
      <c r="O203" s="497" t="s">
        <v>5446</v>
      </c>
      <c r="P203" s="494" t="s">
        <v>5447</v>
      </c>
      <c r="Q203" s="295"/>
      <c r="R203" s="295"/>
    </row>
    <row r="204" spans="1:18" s="5" customFormat="1" ht="78.75">
      <c r="A204" s="12"/>
      <c r="B204" s="29">
        <v>97</v>
      </c>
      <c r="C204" s="456" t="s">
        <v>3953</v>
      </c>
      <c r="D204" s="454" t="s">
        <v>3944</v>
      </c>
      <c r="E204" s="454">
        <v>5500</v>
      </c>
      <c r="F204" s="454">
        <v>0</v>
      </c>
      <c r="G204" s="18"/>
      <c r="H204" s="18">
        <f t="shared" si="3"/>
        <v>5500</v>
      </c>
      <c r="I204" s="487" t="s">
        <v>1787</v>
      </c>
      <c r="J204" s="349"/>
      <c r="K204" s="349">
        <v>0</v>
      </c>
      <c r="L204" s="350"/>
      <c r="M204" s="350"/>
      <c r="N204" s="350"/>
      <c r="O204" s="497" t="s">
        <v>5448</v>
      </c>
      <c r="P204" s="494" t="s">
        <v>5449</v>
      </c>
      <c r="Q204" s="295"/>
      <c r="R204" s="295"/>
    </row>
    <row r="205" spans="1:18" s="5" customFormat="1" ht="78.75">
      <c r="A205" s="12"/>
      <c r="B205" s="29">
        <v>98</v>
      </c>
      <c r="C205" s="456" t="s">
        <v>3954</v>
      </c>
      <c r="D205" s="454" t="s">
        <v>3944</v>
      </c>
      <c r="E205" s="454">
        <v>4650</v>
      </c>
      <c r="F205" s="454">
        <v>0</v>
      </c>
      <c r="G205" s="18"/>
      <c r="H205" s="18">
        <f t="shared" si="3"/>
        <v>4650</v>
      </c>
      <c r="I205" s="487" t="s">
        <v>1787</v>
      </c>
      <c r="J205" s="349"/>
      <c r="K205" s="349">
        <v>0</v>
      </c>
      <c r="L205" s="350"/>
      <c r="M205" s="350"/>
      <c r="N205" s="350"/>
      <c r="O205" s="497" t="s">
        <v>5450</v>
      </c>
      <c r="P205" s="494" t="s">
        <v>5451</v>
      </c>
      <c r="Q205" s="295"/>
      <c r="R205" s="295"/>
    </row>
    <row r="206" spans="1:18" s="5" customFormat="1" ht="78.75">
      <c r="A206" s="12"/>
      <c r="B206" s="29">
        <v>99</v>
      </c>
      <c r="C206" s="456" t="s">
        <v>3955</v>
      </c>
      <c r="D206" s="454" t="s">
        <v>3944</v>
      </c>
      <c r="E206" s="454">
        <v>10305</v>
      </c>
      <c r="F206" s="454">
        <v>0</v>
      </c>
      <c r="G206" s="18"/>
      <c r="H206" s="18">
        <f t="shared" si="3"/>
        <v>10305</v>
      </c>
      <c r="I206" s="487" t="s">
        <v>1787</v>
      </c>
      <c r="J206" s="349"/>
      <c r="K206" s="349">
        <v>0</v>
      </c>
      <c r="L206" s="350"/>
      <c r="M206" s="350"/>
      <c r="N206" s="350"/>
      <c r="O206" s="497">
        <v>142</v>
      </c>
      <c r="P206" s="494" t="s">
        <v>5452</v>
      </c>
      <c r="Q206" s="295"/>
      <c r="R206" s="295"/>
    </row>
    <row r="207" spans="1:18" s="5" customFormat="1" ht="78.75">
      <c r="A207" s="12"/>
      <c r="B207" s="29">
        <v>100</v>
      </c>
      <c r="C207" s="456" t="s">
        <v>3956</v>
      </c>
      <c r="D207" s="454" t="s">
        <v>3944</v>
      </c>
      <c r="E207" s="454">
        <v>3225</v>
      </c>
      <c r="F207" s="454">
        <v>0</v>
      </c>
      <c r="G207" s="18"/>
      <c r="H207" s="18">
        <f t="shared" si="3"/>
        <v>3225</v>
      </c>
      <c r="I207" s="487" t="s">
        <v>1787</v>
      </c>
      <c r="J207" s="349"/>
      <c r="K207" s="349">
        <v>0</v>
      </c>
      <c r="L207" s="350"/>
      <c r="M207" s="350"/>
      <c r="N207" s="350"/>
      <c r="O207" s="497" t="s">
        <v>5453</v>
      </c>
      <c r="P207" s="494" t="s">
        <v>5454</v>
      </c>
      <c r="Q207" s="295"/>
      <c r="R207" s="295"/>
    </row>
    <row r="208" spans="1:18" s="5" customFormat="1" ht="78.75">
      <c r="A208" s="12"/>
      <c r="B208" s="29">
        <v>101</v>
      </c>
      <c r="C208" s="456" t="s">
        <v>3957</v>
      </c>
      <c r="D208" s="454" t="s">
        <v>3944</v>
      </c>
      <c r="E208" s="454">
        <v>17325</v>
      </c>
      <c r="F208" s="454">
        <v>0</v>
      </c>
      <c r="G208" s="18"/>
      <c r="H208" s="18">
        <f t="shared" si="3"/>
        <v>17325</v>
      </c>
      <c r="I208" s="487" t="s">
        <v>1787</v>
      </c>
      <c r="J208" s="349"/>
      <c r="K208" s="349">
        <v>0</v>
      </c>
      <c r="L208" s="350"/>
      <c r="M208" s="350"/>
      <c r="N208" s="350"/>
      <c r="O208" s="497" t="s">
        <v>5455</v>
      </c>
      <c r="P208" s="494" t="s">
        <v>5456</v>
      </c>
      <c r="Q208" s="295"/>
      <c r="R208" s="295"/>
    </row>
    <row r="209" spans="1:18" s="5" customFormat="1" ht="78.75">
      <c r="A209" s="12"/>
      <c r="B209" s="29">
        <v>102</v>
      </c>
      <c r="C209" s="456" t="s">
        <v>3958</v>
      </c>
      <c r="D209" s="454" t="s">
        <v>3944</v>
      </c>
      <c r="E209" s="454">
        <v>2409</v>
      </c>
      <c r="F209" s="454">
        <v>0</v>
      </c>
      <c r="G209" s="18"/>
      <c r="H209" s="18">
        <f t="shared" si="3"/>
        <v>2409</v>
      </c>
      <c r="I209" s="487" t="s">
        <v>1787</v>
      </c>
      <c r="J209" s="349"/>
      <c r="K209" s="349">
        <v>0</v>
      </c>
      <c r="L209" s="350"/>
      <c r="M209" s="350"/>
      <c r="N209" s="350"/>
      <c r="O209" s="497" t="s">
        <v>5457</v>
      </c>
      <c r="P209" s="494" t="s">
        <v>5458</v>
      </c>
      <c r="Q209" s="295"/>
      <c r="R209" s="295"/>
    </row>
    <row r="210" spans="1:18" s="5" customFormat="1" ht="78.75">
      <c r="A210" s="12"/>
      <c r="B210" s="29">
        <v>103</v>
      </c>
      <c r="C210" s="456" t="s">
        <v>3959</v>
      </c>
      <c r="D210" s="454" t="s">
        <v>3944</v>
      </c>
      <c r="E210" s="454">
        <v>4700</v>
      </c>
      <c r="F210" s="454">
        <v>0</v>
      </c>
      <c r="G210" s="18"/>
      <c r="H210" s="18">
        <f t="shared" si="3"/>
        <v>4700</v>
      </c>
      <c r="I210" s="487" t="s">
        <v>1787</v>
      </c>
      <c r="J210" s="349"/>
      <c r="K210" s="349">
        <v>0</v>
      </c>
      <c r="L210" s="350"/>
      <c r="M210" s="350"/>
      <c r="N210" s="350"/>
      <c r="O210" s="497" t="s">
        <v>5459</v>
      </c>
      <c r="P210" s="494" t="s">
        <v>5460</v>
      </c>
      <c r="Q210" s="295"/>
      <c r="R210" s="295"/>
    </row>
    <row r="211" spans="1:18" s="5" customFormat="1" ht="78.75">
      <c r="A211" s="12"/>
      <c r="B211" s="29">
        <v>104</v>
      </c>
      <c r="C211" s="456" t="s">
        <v>3960</v>
      </c>
      <c r="D211" s="454" t="s">
        <v>3944</v>
      </c>
      <c r="E211" s="454">
        <v>5000</v>
      </c>
      <c r="F211" s="454">
        <v>0</v>
      </c>
      <c r="G211" s="18"/>
      <c r="H211" s="18">
        <f t="shared" si="3"/>
        <v>5000</v>
      </c>
      <c r="I211" s="487" t="s">
        <v>1787</v>
      </c>
      <c r="J211" s="349"/>
      <c r="K211" s="349">
        <v>0</v>
      </c>
      <c r="L211" s="350"/>
      <c r="M211" s="350"/>
      <c r="N211" s="350"/>
      <c r="O211" s="497" t="s">
        <v>5461</v>
      </c>
      <c r="P211" s="494" t="s">
        <v>5462</v>
      </c>
      <c r="Q211" s="295"/>
      <c r="R211" s="295"/>
    </row>
    <row r="212" spans="1:18" s="5" customFormat="1" ht="78.75">
      <c r="A212" s="12"/>
      <c r="B212" s="29">
        <v>105</v>
      </c>
      <c r="C212" s="456" t="s">
        <v>3961</v>
      </c>
      <c r="D212" s="454" t="s">
        <v>3944</v>
      </c>
      <c r="E212" s="454">
        <v>3000</v>
      </c>
      <c r="F212" s="454">
        <v>0</v>
      </c>
      <c r="G212" s="18"/>
      <c r="H212" s="18">
        <f t="shared" si="3"/>
        <v>3000</v>
      </c>
      <c r="I212" s="487" t="s">
        <v>1787</v>
      </c>
      <c r="J212" s="349"/>
      <c r="K212" s="349">
        <v>0</v>
      </c>
      <c r="L212" s="350"/>
      <c r="M212" s="350"/>
      <c r="N212" s="350"/>
      <c r="O212" s="497" t="s">
        <v>5463</v>
      </c>
      <c r="P212" s="494" t="s">
        <v>5462</v>
      </c>
      <c r="Q212" s="295"/>
      <c r="R212" s="295"/>
    </row>
    <row r="213" spans="1:18" s="5" customFormat="1" ht="78.75">
      <c r="A213" s="12"/>
      <c r="B213" s="29">
        <v>106</v>
      </c>
      <c r="C213" s="453" t="s">
        <v>3962</v>
      </c>
      <c r="D213" s="454" t="s">
        <v>3944</v>
      </c>
      <c r="E213" s="454">
        <v>2760</v>
      </c>
      <c r="F213" s="454">
        <v>0</v>
      </c>
      <c r="G213" s="18"/>
      <c r="H213" s="18">
        <f t="shared" si="3"/>
        <v>2760</v>
      </c>
      <c r="I213" s="487" t="s">
        <v>1787</v>
      </c>
      <c r="J213" s="349"/>
      <c r="K213" s="349">
        <v>0</v>
      </c>
      <c r="L213" s="350"/>
      <c r="M213" s="350"/>
      <c r="N213" s="350"/>
      <c r="O213" s="496" t="s">
        <v>5464</v>
      </c>
      <c r="P213" s="494" t="s">
        <v>5465</v>
      </c>
      <c r="Q213" s="295"/>
      <c r="R213" s="295"/>
    </row>
    <row r="214" spans="1:18" s="5" customFormat="1" ht="78.75">
      <c r="A214" s="12"/>
      <c r="B214" s="29">
        <v>107</v>
      </c>
      <c r="C214" s="455" t="s">
        <v>3963</v>
      </c>
      <c r="D214" s="454" t="s">
        <v>3944</v>
      </c>
      <c r="E214" s="454">
        <v>8108</v>
      </c>
      <c r="F214" s="454">
        <v>0</v>
      </c>
      <c r="G214" s="18"/>
      <c r="H214" s="18">
        <f t="shared" si="3"/>
        <v>8108</v>
      </c>
      <c r="I214" s="487" t="s">
        <v>1787</v>
      </c>
      <c r="J214" s="349"/>
      <c r="K214" s="349">
        <v>0</v>
      </c>
      <c r="L214" s="350"/>
      <c r="M214" s="350"/>
      <c r="N214" s="350"/>
      <c r="O214" s="495" t="s">
        <v>5466</v>
      </c>
      <c r="P214" s="494" t="s">
        <v>5467</v>
      </c>
      <c r="Q214" s="295"/>
      <c r="R214" s="295"/>
    </row>
    <row r="215" spans="1:18" s="5" customFormat="1" ht="78.75">
      <c r="A215" s="12"/>
      <c r="B215" s="29">
        <v>108</v>
      </c>
      <c r="C215" s="455" t="s">
        <v>3964</v>
      </c>
      <c r="D215" s="454" t="s">
        <v>3944</v>
      </c>
      <c r="E215" s="454">
        <v>10050</v>
      </c>
      <c r="F215" s="454">
        <v>0</v>
      </c>
      <c r="G215" s="18"/>
      <c r="H215" s="18">
        <f t="shared" si="3"/>
        <v>10050</v>
      </c>
      <c r="I215" s="487" t="s">
        <v>1787</v>
      </c>
      <c r="J215" s="349"/>
      <c r="K215" s="349">
        <v>0</v>
      </c>
      <c r="L215" s="350"/>
      <c r="M215" s="350"/>
      <c r="N215" s="350"/>
      <c r="O215" s="495" t="s">
        <v>5468</v>
      </c>
      <c r="P215" s="494" t="s">
        <v>5469</v>
      </c>
      <c r="Q215" s="295"/>
      <c r="R215" s="295"/>
    </row>
    <row r="216" spans="1:18" s="5" customFormat="1" ht="78.75">
      <c r="A216" s="12"/>
      <c r="B216" s="29">
        <v>109</v>
      </c>
      <c r="C216" s="455" t="s">
        <v>3965</v>
      </c>
      <c r="D216" s="454" t="s">
        <v>3944</v>
      </c>
      <c r="E216" s="454">
        <v>5000</v>
      </c>
      <c r="F216" s="454">
        <v>0</v>
      </c>
      <c r="G216" s="18"/>
      <c r="H216" s="18">
        <f t="shared" si="3"/>
        <v>5000</v>
      </c>
      <c r="I216" s="487" t="s">
        <v>1787</v>
      </c>
      <c r="J216" s="349"/>
      <c r="K216" s="349">
        <v>0</v>
      </c>
      <c r="L216" s="350"/>
      <c r="M216" s="350"/>
      <c r="N216" s="350"/>
      <c r="O216" s="495" t="s">
        <v>5470</v>
      </c>
      <c r="P216" s="494" t="s">
        <v>5471</v>
      </c>
      <c r="Q216" s="295"/>
      <c r="R216" s="295"/>
    </row>
    <row r="217" spans="1:18" s="5" customFormat="1" ht="78.75">
      <c r="A217" s="12"/>
      <c r="B217" s="29">
        <v>110</v>
      </c>
      <c r="C217" s="455" t="s">
        <v>3966</v>
      </c>
      <c r="D217" s="454" t="s">
        <v>3944</v>
      </c>
      <c r="E217" s="454">
        <v>4500</v>
      </c>
      <c r="F217" s="454">
        <v>0</v>
      </c>
      <c r="G217" s="18"/>
      <c r="H217" s="18">
        <f t="shared" si="3"/>
        <v>4500</v>
      </c>
      <c r="I217" s="487" t="s">
        <v>1787</v>
      </c>
      <c r="J217" s="349"/>
      <c r="K217" s="349">
        <v>0</v>
      </c>
      <c r="L217" s="350"/>
      <c r="M217" s="350"/>
      <c r="N217" s="350"/>
      <c r="O217" s="495" t="s">
        <v>5472</v>
      </c>
      <c r="P217" s="498" t="s">
        <v>5473</v>
      </c>
      <c r="Q217" s="295"/>
      <c r="R217" s="295"/>
    </row>
    <row r="218" spans="1:18" s="5" customFormat="1" ht="78.75">
      <c r="A218" s="12"/>
      <c r="B218" s="29">
        <v>111</v>
      </c>
      <c r="C218" s="455" t="s">
        <v>3967</v>
      </c>
      <c r="D218" s="454" t="s">
        <v>3944</v>
      </c>
      <c r="E218" s="454">
        <v>4800</v>
      </c>
      <c r="F218" s="454">
        <v>0</v>
      </c>
      <c r="G218" s="18"/>
      <c r="H218" s="18">
        <f t="shared" si="3"/>
        <v>4800</v>
      </c>
      <c r="I218" s="487" t="s">
        <v>1787</v>
      </c>
      <c r="J218" s="349"/>
      <c r="K218" s="349">
        <v>0</v>
      </c>
      <c r="L218" s="350"/>
      <c r="M218" s="350"/>
      <c r="N218" s="350"/>
      <c r="O218" s="495" t="s">
        <v>5474</v>
      </c>
      <c r="P218" s="494" t="s">
        <v>5475</v>
      </c>
      <c r="Q218" s="295"/>
      <c r="R218" s="295"/>
    </row>
    <row r="219" spans="1:18" s="5" customFormat="1" ht="78.75">
      <c r="A219" s="12"/>
      <c r="B219" s="29">
        <v>112</v>
      </c>
      <c r="C219" s="455" t="s">
        <v>3968</v>
      </c>
      <c r="D219" s="454" t="s">
        <v>3944</v>
      </c>
      <c r="E219" s="454">
        <v>10433</v>
      </c>
      <c r="F219" s="454">
        <v>0</v>
      </c>
      <c r="G219" s="18"/>
      <c r="H219" s="18">
        <f t="shared" si="3"/>
        <v>10433</v>
      </c>
      <c r="I219" s="487" t="s">
        <v>1787</v>
      </c>
      <c r="J219" s="349"/>
      <c r="K219" s="349">
        <v>0</v>
      </c>
      <c r="L219" s="350"/>
      <c r="M219" s="350"/>
      <c r="N219" s="350"/>
      <c r="O219" s="495" t="s">
        <v>5476</v>
      </c>
      <c r="P219" s="498" t="s">
        <v>5477</v>
      </c>
      <c r="Q219" s="295"/>
      <c r="R219" s="295"/>
    </row>
    <row r="220" spans="1:18" s="5" customFormat="1" ht="78.75">
      <c r="A220" s="12"/>
      <c r="B220" s="29">
        <v>113</v>
      </c>
      <c r="C220" s="453" t="s">
        <v>3968</v>
      </c>
      <c r="D220" s="454" t="s">
        <v>3969</v>
      </c>
      <c r="E220" s="454">
        <v>421664</v>
      </c>
      <c r="F220" s="454">
        <v>0</v>
      </c>
      <c r="G220" s="18"/>
      <c r="H220" s="18">
        <f t="shared" si="3"/>
        <v>421664</v>
      </c>
      <c r="I220" s="487" t="s">
        <v>1787</v>
      </c>
      <c r="J220" s="349"/>
      <c r="K220" s="349">
        <v>0</v>
      </c>
      <c r="L220" s="350"/>
      <c r="M220" s="350"/>
      <c r="N220" s="350"/>
      <c r="O220" s="496" t="s">
        <v>5478</v>
      </c>
      <c r="P220" s="498" t="s">
        <v>5477</v>
      </c>
      <c r="Q220" s="295"/>
      <c r="R220" s="295"/>
    </row>
    <row r="221" spans="1:18" s="5" customFormat="1" ht="78.75">
      <c r="A221" s="12"/>
      <c r="B221" s="29">
        <v>114</v>
      </c>
      <c r="C221" s="455" t="s">
        <v>3970</v>
      </c>
      <c r="D221" s="454" t="s">
        <v>3944</v>
      </c>
      <c r="E221" s="454">
        <v>7653</v>
      </c>
      <c r="F221" s="454">
        <v>0</v>
      </c>
      <c r="G221" s="18"/>
      <c r="H221" s="18">
        <f t="shared" si="3"/>
        <v>7653</v>
      </c>
      <c r="I221" s="487" t="s">
        <v>1787</v>
      </c>
      <c r="J221" s="349"/>
      <c r="K221" s="349">
        <v>0</v>
      </c>
      <c r="L221" s="350"/>
      <c r="M221" s="350"/>
      <c r="N221" s="350"/>
      <c r="O221" s="496" t="s">
        <v>5479</v>
      </c>
      <c r="P221" s="494" t="s">
        <v>5480</v>
      </c>
      <c r="Q221" s="295"/>
      <c r="R221" s="295"/>
    </row>
    <row r="222" spans="1:18" s="5" customFormat="1" ht="78.75">
      <c r="A222" s="12"/>
      <c r="B222" s="29">
        <v>115</v>
      </c>
      <c r="C222" s="455" t="s">
        <v>3971</v>
      </c>
      <c r="D222" s="454" t="s">
        <v>3944</v>
      </c>
      <c r="E222" s="454">
        <v>1483</v>
      </c>
      <c r="F222" s="454">
        <v>0</v>
      </c>
      <c r="G222" s="18"/>
      <c r="H222" s="18">
        <f t="shared" si="3"/>
        <v>1483</v>
      </c>
      <c r="I222" s="487" t="s">
        <v>1787</v>
      </c>
      <c r="J222" s="349"/>
      <c r="K222" s="349">
        <v>0</v>
      </c>
      <c r="L222" s="350"/>
      <c r="M222" s="350"/>
      <c r="N222" s="350"/>
      <c r="O222" s="496" t="s">
        <v>5481</v>
      </c>
      <c r="P222" s="498" t="s">
        <v>5482</v>
      </c>
      <c r="Q222" s="295"/>
      <c r="R222" s="295"/>
    </row>
    <row r="223" spans="1:18" s="5" customFormat="1" ht="78.75">
      <c r="A223" s="12"/>
      <c r="B223" s="29">
        <v>116</v>
      </c>
      <c r="C223" s="455" t="s">
        <v>3972</v>
      </c>
      <c r="D223" s="457" t="s">
        <v>3973</v>
      </c>
      <c r="E223" s="454">
        <v>466000</v>
      </c>
      <c r="F223" s="454">
        <v>0</v>
      </c>
      <c r="G223" s="18"/>
      <c r="H223" s="18">
        <f t="shared" si="3"/>
        <v>466000</v>
      </c>
      <c r="I223" s="487" t="s">
        <v>1787</v>
      </c>
      <c r="J223" s="349"/>
      <c r="K223" s="349">
        <v>0</v>
      </c>
      <c r="L223" s="350"/>
      <c r="M223" s="350"/>
      <c r="N223" s="350"/>
      <c r="O223" s="496" t="s">
        <v>5483</v>
      </c>
      <c r="P223" s="498" t="s">
        <v>5484</v>
      </c>
      <c r="Q223" s="295"/>
      <c r="R223" s="295"/>
    </row>
    <row r="224" spans="1:18" s="5" customFormat="1" ht="90">
      <c r="A224" s="12"/>
      <c r="B224" s="29">
        <v>117</v>
      </c>
      <c r="C224" s="446" t="s">
        <v>5140</v>
      </c>
      <c r="D224" s="458" t="s">
        <v>5141</v>
      </c>
      <c r="E224" s="459">
        <v>3200</v>
      </c>
      <c r="F224" s="459">
        <v>500</v>
      </c>
      <c r="G224" s="18"/>
      <c r="H224" s="18">
        <f t="shared" si="3"/>
        <v>2700</v>
      </c>
      <c r="I224" s="464" t="s">
        <v>1788</v>
      </c>
      <c r="J224" s="349"/>
      <c r="K224" s="349">
        <v>0</v>
      </c>
      <c r="L224" s="350"/>
      <c r="M224" s="350"/>
      <c r="N224" s="350"/>
      <c r="O224" s="450" t="s">
        <v>5485</v>
      </c>
      <c r="P224" s="442" t="s">
        <v>1877</v>
      </c>
      <c r="Q224" s="295"/>
      <c r="R224" s="295"/>
    </row>
    <row r="225" spans="1:18" s="5" customFormat="1" ht="45">
      <c r="A225" s="12"/>
      <c r="B225" s="29">
        <v>118</v>
      </c>
      <c r="C225" s="460" t="s">
        <v>5142</v>
      </c>
      <c r="D225" s="458" t="s">
        <v>5143</v>
      </c>
      <c r="E225" s="461">
        <v>113000</v>
      </c>
      <c r="F225" s="461">
        <v>18200</v>
      </c>
      <c r="G225" s="18"/>
      <c r="H225" s="18">
        <f t="shared" si="3"/>
        <v>94800</v>
      </c>
      <c r="I225" s="488" t="s">
        <v>1789</v>
      </c>
      <c r="J225" s="349"/>
      <c r="K225" s="349">
        <v>0</v>
      </c>
      <c r="L225" s="350"/>
      <c r="M225" s="350"/>
      <c r="N225" s="350"/>
      <c r="O225" s="496" t="s">
        <v>1878</v>
      </c>
      <c r="P225" s="442" t="s">
        <v>1879</v>
      </c>
      <c r="Q225" s="295"/>
      <c r="R225" s="295"/>
    </row>
    <row r="226" spans="1:18" s="5" customFormat="1" ht="112.5">
      <c r="A226" s="12"/>
      <c r="B226" s="29">
        <v>119</v>
      </c>
      <c r="C226" s="460" t="s">
        <v>5144</v>
      </c>
      <c r="D226" s="458" t="s">
        <v>5145</v>
      </c>
      <c r="E226" s="461">
        <v>12468</v>
      </c>
      <c r="F226" s="461">
        <v>0</v>
      </c>
      <c r="G226" s="18">
        <v>0</v>
      </c>
      <c r="H226" s="18">
        <f t="shared" si="3"/>
        <v>12468</v>
      </c>
      <c r="I226" s="486" t="s">
        <v>1790</v>
      </c>
      <c r="J226" s="349"/>
      <c r="K226" s="349">
        <v>0</v>
      </c>
      <c r="L226" s="350"/>
      <c r="M226" s="350"/>
      <c r="N226" s="350"/>
      <c r="O226" s="442" t="s">
        <v>5486</v>
      </c>
      <c r="P226" s="442" t="s">
        <v>1880</v>
      </c>
      <c r="Q226" s="295"/>
      <c r="R226" s="295"/>
    </row>
    <row r="227" spans="1:18" s="5" customFormat="1" ht="112.5">
      <c r="A227" s="12"/>
      <c r="B227" s="29">
        <v>120</v>
      </c>
      <c r="C227" s="460" t="s">
        <v>5144</v>
      </c>
      <c r="D227" s="458" t="s">
        <v>5145</v>
      </c>
      <c r="E227" s="461">
        <v>6998</v>
      </c>
      <c r="F227" s="461">
        <v>0</v>
      </c>
      <c r="G227" s="18"/>
      <c r="H227" s="18">
        <f t="shared" si="3"/>
        <v>6998</v>
      </c>
      <c r="I227" s="486" t="s">
        <v>1790</v>
      </c>
      <c r="J227" s="349"/>
      <c r="K227" s="349">
        <v>0</v>
      </c>
      <c r="L227" s="350"/>
      <c r="M227" s="350"/>
      <c r="N227" s="350"/>
      <c r="O227" s="496" t="s">
        <v>1881</v>
      </c>
      <c r="P227" s="442" t="s">
        <v>1882</v>
      </c>
      <c r="Q227" s="295"/>
      <c r="R227" s="295"/>
    </row>
    <row r="228" spans="1:18" s="5" customFormat="1" ht="112.5">
      <c r="A228" s="12"/>
      <c r="B228" s="29">
        <v>121</v>
      </c>
      <c r="C228" s="460" t="s">
        <v>5144</v>
      </c>
      <c r="D228" s="458" t="s">
        <v>5145</v>
      </c>
      <c r="E228" s="461">
        <v>8522</v>
      </c>
      <c r="F228" s="461">
        <v>0</v>
      </c>
      <c r="G228" s="18"/>
      <c r="H228" s="18">
        <f t="shared" si="3"/>
        <v>8522</v>
      </c>
      <c r="I228" s="486" t="s">
        <v>1790</v>
      </c>
      <c r="J228" s="349"/>
      <c r="K228" s="349">
        <v>0</v>
      </c>
      <c r="L228" s="350"/>
      <c r="M228" s="350"/>
      <c r="N228" s="350"/>
      <c r="O228" s="496" t="s">
        <v>1883</v>
      </c>
      <c r="P228" s="442" t="s">
        <v>1884</v>
      </c>
      <c r="Q228" s="295"/>
      <c r="R228" s="295"/>
    </row>
    <row r="229" spans="1:18" s="5" customFormat="1" ht="45">
      <c r="A229" s="12"/>
      <c r="B229" s="29">
        <v>122</v>
      </c>
      <c r="C229" s="460" t="s">
        <v>5146</v>
      </c>
      <c r="D229" s="458" t="s">
        <v>5147</v>
      </c>
      <c r="E229" s="461">
        <v>65000</v>
      </c>
      <c r="F229" s="461">
        <v>0</v>
      </c>
      <c r="G229" s="18"/>
      <c r="H229" s="18">
        <f t="shared" si="3"/>
        <v>65000</v>
      </c>
      <c r="I229" s="488" t="s">
        <v>1789</v>
      </c>
      <c r="J229" s="349"/>
      <c r="K229" s="349">
        <v>0</v>
      </c>
      <c r="L229" s="350"/>
      <c r="M229" s="350"/>
      <c r="N229" s="350"/>
      <c r="O229" s="496" t="s">
        <v>1885</v>
      </c>
      <c r="P229" s="442" t="s">
        <v>1886</v>
      </c>
      <c r="Q229" s="295"/>
      <c r="R229" s="295"/>
    </row>
    <row r="230" spans="1:18" s="5" customFormat="1" ht="45">
      <c r="A230" s="12"/>
      <c r="B230" s="29">
        <v>123</v>
      </c>
      <c r="C230" s="462" t="s">
        <v>1647</v>
      </c>
      <c r="D230" s="458" t="s">
        <v>5148</v>
      </c>
      <c r="E230" s="458">
        <v>23298</v>
      </c>
      <c r="F230" s="454">
        <v>0</v>
      </c>
      <c r="G230" s="18"/>
      <c r="H230" s="18">
        <f t="shared" si="3"/>
        <v>23298</v>
      </c>
      <c r="I230" s="488" t="s">
        <v>1789</v>
      </c>
      <c r="J230" s="349"/>
      <c r="K230" s="349">
        <v>0</v>
      </c>
      <c r="L230" s="350"/>
      <c r="M230" s="350"/>
      <c r="N230" s="350"/>
      <c r="O230" s="496" t="s">
        <v>1887</v>
      </c>
      <c r="P230" s="442" t="s">
        <v>1888</v>
      </c>
      <c r="Q230" s="295"/>
      <c r="R230" s="295"/>
    </row>
    <row r="231" spans="1:18" s="5" customFormat="1" ht="45">
      <c r="A231" s="12"/>
      <c r="B231" s="29">
        <v>124</v>
      </c>
      <c r="C231" s="462" t="s">
        <v>1648</v>
      </c>
      <c r="D231" s="458" t="s">
        <v>5149</v>
      </c>
      <c r="E231" s="458">
        <v>4500</v>
      </c>
      <c r="F231" s="454"/>
      <c r="G231" s="18"/>
      <c r="H231" s="18">
        <f t="shared" si="3"/>
        <v>4500</v>
      </c>
      <c r="I231" s="488" t="s">
        <v>1789</v>
      </c>
      <c r="J231" s="349"/>
      <c r="K231" s="349">
        <v>0</v>
      </c>
      <c r="L231" s="350"/>
      <c r="M231" s="350"/>
      <c r="N231" s="350"/>
      <c r="O231" s="496" t="s">
        <v>1889</v>
      </c>
      <c r="P231" s="442" t="s">
        <v>1890</v>
      </c>
      <c r="Q231" s="295"/>
      <c r="R231" s="295"/>
    </row>
    <row r="232" spans="1:18" s="5" customFormat="1" ht="101.25">
      <c r="A232" s="12"/>
      <c r="B232" s="29">
        <v>125</v>
      </c>
      <c r="C232" s="462" t="s">
        <v>1649</v>
      </c>
      <c r="D232" s="458" t="s">
        <v>5150</v>
      </c>
      <c r="E232" s="458">
        <v>4220</v>
      </c>
      <c r="F232" s="454"/>
      <c r="G232" s="18"/>
      <c r="H232" s="18">
        <f t="shared" si="3"/>
        <v>4220</v>
      </c>
      <c r="I232" s="489" t="s">
        <v>1791</v>
      </c>
      <c r="J232" s="349"/>
      <c r="K232" s="349">
        <v>0</v>
      </c>
      <c r="L232" s="350"/>
      <c r="M232" s="350"/>
      <c r="N232" s="350"/>
      <c r="O232" s="496" t="s">
        <v>1891</v>
      </c>
      <c r="P232" s="442" t="s">
        <v>1892</v>
      </c>
      <c r="Q232" s="295"/>
      <c r="R232" s="295"/>
    </row>
    <row r="233" spans="1:18" s="5" customFormat="1" ht="45">
      <c r="A233" s="12"/>
      <c r="B233" s="29">
        <v>126</v>
      </c>
      <c r="C233" s="462" t="s">
        <v>1650</v>
      </c>
      <c r="D233" s="458" t="s">
        <v>5151</v>
      </c>
      <c r="E233" s="458">
        <v>45724</v>
      </c>
      <c r="F233" s="454"/>
      <c r="G233" s="18"/>
      <c r="H233" s="18">
        <f t="shared" si="3"/>
        <v>45724</v>
      </c>
      <c r="I233" s="488" t="s">
        <v>1789</v>
      </c>
      <c r="J233" s="349"/>
      <c r="K233" s="349">
        <v>0</v>
      </c>
      <c r="L233" s="350"/>
      <c r="M233" s="350"/>
      <c r="N233" s="350"/>
      <c r="O233" s="496" t="s">
        <v>1893</v>
      </c>
      <c r="P233" s="442" t="s">
        <v>1894</v>
      </c>
      <c r="Q233" s="295"/>
      <c r="R233" s="295"/>
    </row>
    <row r="234" spans="1:18" s="5" customFormat="1" ht="112.5">
      <c r="A234" s="12"/>
      <c r="B234" s="29">
        <v>127</v>
      </c>
      <c r="C234" s="462" t="s">
        <v>1651</v>
      </c>
      <c r="D234" s="458" t="s">
        <v>5152</v>
      </c>
      <c r="E234" s="458">
        <v>44049</v>
      </c>
      <c r="F234" s="454"/>
      <c r="G234" s="18"/>
      <c r="H234" s="18">
        <f t="shared" si="3"/>
        <v>44049</v>
      </c>
      <c r="I234" s="486" t="s">
        <v>1790</v>
      </c>
      <c r="J234" s="349"/>
      <c r="K234" s="349">
        <v>0</v>
      </c>
      <c r="L234" s="350"/>
      <c r="M234" s="350"/>
      <c r="N234" s="350"/>
      <c r="O234" s="496" t="s">
        <v>1895</v>
      </c>
      <c r="P234" s="442" t="s">
        <v>1896</v>
      </c>
      <c r="Q234" s="295"/>
      <c r="R234" s="295"/>
    </row>
    <row r="235" spans="1:18" s="5" customFormat="1" ht="112.5">
      <c r="A235" s="12"/>
      <c r="B235" s="29">
        <v>128</v>
      </c>
      <c r="C235" s="462" t="s">
        <v>1651</v>
      </c>
      <c r="D235" s="458" t="s">
        <v>5153</v>
      </c>
      <c r="E235" s="458">
        <v>1680</v>
      </c>
      <c r="F235" s="454"/>
      <c r="G235" s="18"/>
      <c r="H235" s="18">
        <f t="shared" si="3"/>
        <v>1680</v>
      </c>
      <c r="I235" s="486" t="s">
        <v>1790</v>
      </c>
      <c r="J235" s="349"/>
      <c r="K235" s="349">
        <v>0</v>
      </c>
      <c r="L235" s="350"/>
      <c r="M235" s="350"/>
      <c r="N235" s="350"/>
      <c r="O235" s="496" t="s">
        <v>1897</v>
      </c>
      <c r="P235" s="442" t="s">
        <v>1898</v>
      </c>
      <c r="Q235" s="295"/>
      <c r="R235" s="295"/>
    </row>
    <row r="236" spans="1:18" s="5" customFormat="1" ht="45">
      <c r="A236" s="12"/>
      <c r="B236" s="29">
        <v>129</v>
      </c>
      <c r="C236" s="462" t="s">
        <v>1652</v>
      </c>
      <c r="D236" s="458" t="s">
        <v>5154</v>
      </c>
      <c r="E236" s="458">
        <v>3043</v>
      </c>
      <c r="F236" s="454"/>
      <c r="G236" s="18"/>
      <c r="H236" s="18">
        <f t="shared" si="3"/>
        <v>3043</v>
      </c>
      <c r="I236" s="488" t="s">
        <v>1789</v>
      </c>
      <c r="J236" s="349"/>
      <c r="K236" s="349">
        <v>0</v>
      </c>
      <c r="L236" s="350"/>
      <c r="M236" s="350"/>
      <c r="N236" s="350"/>
      <c r="O236" s="496" t="s">
        <v>1899</v>
      </c>
      <c r="P236" s="442" t="s">
        <v>1900</v>
      </c>
      <c r="Q236" s="295"/>
      <c r="R236" s="295"/>
    </row>
    <row r="237" spans="1:18" s="5" customFormat="1" ht="45">
      <c r="A237" s="12"/>
      <c r="B237" s="29">
        <v>130</v>
      </c>
      <c r="C237" s="462" t="s">
        <v>1653</v>
      </c>
      <c r="D237" s="458" t="s">
        <v>5155</v>
      </c>
      <c r="E237" s="458">
        <v>11600</v>
      </c>
      <c r="F237" s="454"/>
      <c r="G237" s="18"/>
      <c r="H237" s="18">
        <f aca="true" t="shared" si="4" ref="H237:H300">E237-F237-G237</f>
        <v>11600</v>
      </c>
      <c r="I237" s="488" t="s">
        <v>1789</v>
      </c>
      <c r="J237" s="349"/>
      <c r="K237" s="349">
        <v>0</v>
      </c>
      <c r="L237" s="350"/>
      <c r="M237" s="350"/>
      <c r="N237" s="350"/>
      <c r="O237" s="496" t="s">
        <v>1901</v>
      </c>
      <c r="P237" s="442" t="s">
        <v>1902</v>
      </c>
      <c r="Q237" s="295"/>
      <c r="R237" s="295"/>
    </row>
    <row r="238" spans="1:18" s="5" customFormat="1" ht="45">
      <c r="A238" s="12"/>
      <c r="B238" s="29">
        <v>131</v>
      </c>
      <c r="C238" s="462" t="s">
        <v>1654</v>
      </c>
      <c r="D238" s="458" t="s">
        <v>5155</v>
      </c>
      <c r="E238" s="458">
        <v>15440</v>
      </c>
      <c r="F238" s="454"/>
      <c r="G238" s="18"/>
      <c r="H238" s="18">
        <f t="shared" si="4"/>
        <v>15440</v>
      </c>
      <c r="I238" s="488" t="s">
        <v>1789</v>
      </c>
      <c r="J238" s="349"/>
      <c r="K238" s="349">
        <v>0</v>
      </c>
      <c r="L238" s="350"/>
      <c r="M238" s="350"/>
      <c r="N238" s="350"/>
      <c r="O238" s="496" t="s">
        <v>1903</v>
      </c>
      <c r="P238" s="442" t="s">
        <v>1904</v>
      </c>
      <c r="Q238" s="295"/>
      <c r="R238" s="295"/>
    </row>
    <row r="239" spans="1:18" s="5" customFormat="1" ht="45">
      <c r="A239" s="12"/>
      <c r="B239" s="29">
        <v>132</v>
      </c>
      <c r="C239" s="462" t="s">
        <v>1655</v>
      </c>
      <c r="D239" s="458" t="s">
        <v>5141</v>
      </c>
      <c r="E239" s="458">
        <v>744</v>
      </c>
      <c r="F239" s="454"/>
      <c r="G239" s="18"/>
      <c r="H239" s="18">
        <f t="shared" si="4"/>
        <v>744</v>
      </c>
      <c r="I239" s="488" t="s">
        <v>1789</v>
      </c>
      <c r="J239" s="349"/>
      <c r="K239" s="349">
        <v>0</v>
      </c>
      <c r="L239" s="350"/>
      <c r="M239" s="350"/>
      <c r="N239" s="350"/>
      <c r="O239" s="496" t="s">
        <v>1905</v>
      </c>
      <c r="P239" s="442" t="s">
        <v>1906</v>
      </c>
      <c r="Q239" s="295"/>
      <c r="R239" s="295"/>
    </row>
    <row r="240" spans="1:18" s="5" customFormat="1" ht="45">
      <c r="A240" s="12"/>
      <c r="B240" s="29">
        <v>133</v>
      </c>
      <c r="C240" s="462" t="s">
        <v>1655</v>
      </c>
      <c r="D240" s="458" t="s">
        <v>5141</v>
      </c>
      <c r="E240" s="458">
        <v>750</v>
      </c>
      <c r="F240" s="454"/>
      <c r="G240" s="18"/>
      <c r="H240" s="18">
        <f t="shared" si="4"/>
        <v>750</v>
      </c>
      <c r="I240" s="488" t="s">
        <v>1789</v>
      </c>
      <c r="J240" s="349"/>
      <c r="K240" s="349">
        <v>0</v>
      </c>
      <c r="L240" s="350"/>
      <c r="M240" s="350"/>
      <c r="N240" s="350"/>
      <c r="O240" s="496" t="s">
        <v>1907</v>
      </c>
      <c r="P240" s="442" t="s">
        <v>1908</v>
      </c>
      <c r="Q240" s="295"/>
      <c r="R240" s="295"/>
    </row>
    <row r="241" spans="1:18" s="5" customFormat="1" ht="45">
      <c r="A241" s="12"/>
      <c r="B241" s="29">
        <v>134</v>
      </c>
      <c r="C241" s="462" t="s">
        <v>1656</v>
      </c>
      <c r="D241" s="458" t="s">
        <v>5156</v>
      </c>
      <c r="E241" s="458">
        <v>1250</v>
      </c>
      <c r="F241" s="454"/>
      <c r="G241" s="18"/>
      <c r="H241" s="18">
        <f t="shared" si="4"/>
        <v>1250</v>
      </c>
      <c r="I241" s="488" t="s">
        <v>1789</v>
      </c>
      <c r="J241" s="349"/>
      <c r="K241" s="349">
        <v>0</v>
      </c>
      <c r="L241" s="350"/>
      <c r="M241" s="350"/>
      <c r="N241" s="350"/>
      <c r="O241" s="496" t="s">
        <v>1909</v>
      </c>
      <c r="P241" s="442" t="s">
        <v>1910</v>
      </c>
      <c r="Q241" s="295"/>
      <c r="R241" s="295"/>
    </row>
    <row r="242" spans="1:18" s="5" customFormat="1" ht="45">
      <c r="A242" s="12"/>
      <c r="B242" s="29">
        <v>135</v>
      </c>
      <c r="C242" s="460" t="s">
        <v>5157</v>
      </c>
      <c r="D242" s="460" t="s">
        <v>5158</v>
      </c>
      <c r="E242" s="463">
        <v>12700</v>
      </c>
      <c r="F242" s="481">
        <v>0</v>
      </c>
      <c r="G242" s="18"/>
      <c r="H242" s="18">
        <f t="shared" si="4"/>
        <v>12700</v>
      </c>
      <c r="I242" s="490" t="s">
        <v>5311</v>
      </c>
      <c r="J242" s="349"/>
      <c r="K242" s="349">
        <v>0</v>
      </c>
      <c r="L242" s="350"/>
      <c r="M242" s="350"/>
      <c r="N242" s="350"/>
      <c r="O242" s="496" t="s">
        <v>5487</v>
      </c>
      <c r="P242" s="499" t="s">
        <v>5488</v>
      </c>
      <c r="Q242" s="295"/>
      <c r="R242" s="295"/>
    </row>
    <row r="243" spans="1:18" s="5" customFormat="1" ht="45">
      <c r="A243" s="12"/>
      <c r="B243" s="29">
        <v>136</v>
      </c>
      <c r="C243" s="460" t="s">
        <v>5159</v>
      </c>
      <c r="D243" s="460" t="s">
        <v>5160</v>
      </c>
      <c r="E243" s="463">
        <v>1524</v>
      </c>
      <c r="F243" s="481">
        <v>0</v>
      </c>
      <c r="G243" s="18"/>
      <c r="H243" s="18">
        <f t="shared" si="4"/>
        <v>1524</v>
      </c>
      <c r="I243" s="490" t="s">
        <v>5311</v>
      </c>
      <c r="J243" s="294"/>
      <c r="K243" s="295"/>
      <c r="L243" s="295"/>
      <c r="M243" s="295"/>
      <c r="N243" s="295"/>
      <c r="O243" s="496" t="s">
        <v>5489</v>
      </c>
      <c r="P243" s="458" t="s">
        <v>5490</v>
      </c>
      <c r="Q243" s="295"/>
      <c r="R243" s="295"/>
    </row>
    <row r="244" spans="1:18" s="5" customFormat="1" ht="78.75">
      <c r="A244" s="12"/>
      <c r="B244" s="29">
        <v>137</v>
      </c>
      <c r="C244" s="460" t="s">
        <v>5161</v>
      </c>
      <c r="D244" s="460" t="s">
        <v>5162</v>
      </c>
      <c r="E244" s="463">
        <v>696</v>
      </c>
      <c r="F244" s="481">
        <v>0</v>
      </c>
      <c r="G244" s="18"/>
      <c r="H244" s="18">
        <f t="shared" si="4"/>
        <v>696</v>
      </c>
      <c r="I244" s="490" t="s">
        <v>1792</v>
      </c>
      <c r="J244" s="294"/>
      <c r="K244" s="295"/>
      <c r="L244" s="295"/>
      <c r="M244" s="295"/>
      <c r="N244" s="295"/>
      <c r="O244" s="496" t="s">
        <v>5491</v>
      </c>
      <c r="P244" s="458" t="s">
        <v>5492</v>
      </c>
      <c r="Q244" s="295"/>
      <c r="R244" s="295"/>
    </row>
    <row r="245" spans="1:18" s="5" customFormat="1" ht="78.75">
      <c r="A245" s="12"/>
      <c r="B245" s="29">
        <v>138</v>
      </c>
      <c r="C245" s="460" t="s">
        <v>5163</v>
      </c>
      <c r="D245" s="460" t="s">
        <v>5164</v>
      </c>
      <c r="E245" s="463">
        <v>5223</v>
      </c>
      <c r="F245" s="481">
        <v>0</v>
      </c>
      <c r="G245" s="18"/>
      <c r="H245" s="18">
        <f t="shared" si="4"/>
        <v>5223</v>
      </c>
      <c r="I245" s="490" t="s">
        <v>1792</v>
      </c>
      <c r="J245" s="294"/>
      <c r="K245" s="295"/>
      <c r="L245" s="295"/>
      <c r="M245" s="295"/>
      <c r="N245" s="295"/>
      <c r="O245" s="496" t="s">
        <v>5493</v>
      </c>
      <c r="P245" s="499" t="s">
        <v>5494</v>
      </c>
      <c r="Q245" s="295"/>
      <c r="R245" s="295"/>
    </row>
    <row r="246" spans="1:18" s="5" customFormat="1" ht="78.75">
      <c r="A246" s="12"/>
      <c r="B246" s="29">
        <v>139</v>
      </c>
      <c r="C246" s="460" t="s">
        <v>5165</v>
      </c>
      <c r="D246" s="460" t="s">
        <v>5166</v>
      </c>
      <c r="E246" s="463">
        <v>28556</v>
      </c>
      <c r="F246" s="481">
        <v>0</v>
      </c>
      <c r="G246" s="18"/>
      <c r="H246" s="18">
        <f t="shared" si="4"/>
        <v>28556</v>
      </c>
      <c r="I246" s="490" t="s">
        <v>1792</v>
      </c>
      <c r="J246" s="294"/>
      <c r="K246" s="232"/>
      <c r="L246" s="232"/>
      <c r="M246" s="232"/>
      <c r="N246" s="232"/>
      <c r="O246" s="496" t="s">
        <v>5495</v>
      </c>
      <c r="P246" s="499" t="s">
        <v>5496</v>
      </c>
      <c r="Q246" s="295"/>
      <c r="R246" s="295"/>
    </row>
    <row r="247" spans="1:18" s="5" customFormat="1" ht="56.25">
      <c r="A247" s="12"/>
      <c r="B247" s="29">
        <v>140</v>
      </c>
      <c r="C247" s="460" t="s">
        <v>5167</v>
      </c>
      <c r="D247" s="460" t="s">
        <v>5168</v>
      </c>
      <c r="E247" s="463">
        <v>11958</v>
      </c>
      <c r="F247" s="481">
        <v>0</v>
      </c>
      <c r="G247" s="18"/>
      <c r="H247" s="18">
        <f t="shared" si="4"/>
        <v>11958</v>
      </c>
      <c r="I247" s="490" t="s">
        <v>5312</v>
      </c>
      <c r="J247" s="294"/>
      <c r="K247" s="295"/>
      <c r="L247" s="295"/>
      <c r="M247" s="295"/>
      <c r="N247" s="295"/>
      <c r="O247" s="496" t="s">
        <v>5497</v>
      </c>
      <c r="P247" s="499" t="s">
        <v>5498</v>
      </c>
      <c r="Q247" s="295"/>
      <c r="R247" s="295"/>
    </row>
    <row r="248" spans="1:18" s="5" customFormat="1" ht="78.75">
      <c r="A248" s="12"/>
      <c r="B248" s="29">
        <v>141</v>
      </c>
      <c r="C248" s="460" t="s">
        <v>5169</v>
      </c>
      <c r="D248" s="460" t="s">
        <v>5170</v>
      </c>
      <c r="E248" s="463">
        <v>1000</v>
      </c>
      <c r="F248" s="481">
        <v>0</v>
      </c>
      <c r="G248" s="18"/>
      <c r="H248" s="18">
        <f t="shared" si="4"/>
        <v>1000</v>
      </c>
      <c r="I248" s="490" t="s">
        <v>1792</v>
      </c>
      <c r="J248" s="294"/>
      <c r="K248" s="295"/>
      <c r="L248" s="295"/>
      <c r="M248" s="295"/>
      <c r="N248" s="295"/>
      <c r="O248" s="496" t="s">
        <v>5499</v>
      </c>
      <c r="P248" s="499" t="s">
        <v>5500</v>
      </c>
      <c r="Q248" s="295"/>
      <c r="R248" s="295"/>
    </row>
    <row r="249" spans="1:18" s="5" customFormat="1" ht="45">
      <c r="A249" s="12"/>
      <c r="B249" s="29">
        <v>142</v>
      </c>
      <c r="C249" s="460" t="s">
        <v>1658</v>
      </c>
      <c r="D249" s="460" t="s">
        <v>5171</v>
      </c>
      <c r="E249" s="463">
        <v>5200</v>
      </c>
      <c r="F249" s="481">
        <v>0</v>
      </c>
      <c r="G249" s="18"/>
      <c r="H249" s="18">
        <f t="shared" si="4"/>
        <v>5200</v>
      </c>
      <c r="I249" s="490" t="s">
        <v>5311</v>
      </c>
      <c r="J249" s="294"/>
      <c r="K249" s="295"/>
      <c r="L249" s="295"/>
      <c r="M249" s="295"/>
      <c r="N249" s="295"/>
      <c r="O249" s="496" t="s">
        <v>5501</v>
      </c>
      <c r="P249" s="499" t="s">
        <v>5502</v>
      </c>
      <c r="Q249" s="295"/>
      <c r="R249" s="295"/>
    </row>
    <row r="250" spans="1:18" s="5" customFormat="1" ht="78.75">
      <c r="A250" s="12"/>
      <c r="B250" s="29">
        <v>143</v>
      </c>
      <c r="C250" s="460" t="s">
        <v>3994</v>
      </c>
      <c r="D250" s="460" t="s">
        <v>5172</v>
      </c>
      <c r="E250" s="463">
        <v>28755</v>
      </c>
      <c r="F250" s="481">
        <v>0</v>
      </c>
      <c r="G250" s="18"/>
      <c r="H250" s="18">
        <f t="shared" si="4"/>
        <v>28755</v>
      </c>
      <c r="I250" s="490" t="s">
        <v>1792</v>
      </c>
      <c r="J250" s="294"/>
      <c r="K250" s="295"/>
      <c r="L250" s="295"/>
      <c r="M250" s="295"/>
      <c r="N250" s="295"/>
      <c r="O250" s="496" t="s">
        <v>5503</v>
      </c>
      <c r="P250" s="499" t="s">
        <v>5504</v>
      </c>
      <c r="Q250" s="295"/>
      <c r="R250" s="295"/>
    </row>
    <row r="251" spans="1:18" s="5" customFormat="1" ht="78.75">
      <c r="A251" s="12"/>
      <c r="B251" s="29">
        <v>144</v>
      </c>
      <c r="C251" s="460" t="s">
        <v>5173</v>
      </c>
      <c r="D251" s="460" t="s">
        <v>5174</v>
      </c>
      <c r="E251" s="463">
        <v>24113</v>
      </c>
      <c r="F251" s="481">
        <v>0</v>
      </c>
      <c r="G251" s="18"/>
      <c r="H251" s="18">
        <f t="shared" si="4"/>
        <v>24113</v>
      </c>
      <c r="I251" s="490" t="s">
        <v>1792</v>
      </c>
      <c r="J251" s="294"/>
      <c r="K251" s="295"/>
      <c r="L251" s="295"/>
      <c r="M251" s="295"/>
      <c r="N251" s="295"/>
      <c r="O251" s="496" t="s">
        <v>5505</v>
      </c>
      <c r="P251" s="499" t="s">
        <v>5506</v>
      </c>
      <c r="Q251" s="295"/>
      <c r="R251" s="295"/>
    </row>
    <row r="252" spans="1:18" s="5" customFormat="1" ht="56.25">
      <c r="A252" s="12"/>
      <c r="B252" s="29">
        <v>145</v>
      </c>
      <c r="C252" s="460" t="s">
        <v>5175</v>
      </c>
      <c r="D252" s="460" t="s">
        <v>5176</v>
      </c>
      <c r="E252" s="463">
        <v>2000</v>
      </c>
      <c r="F252" s="481">
        <v>0</v>
      </c>
      <c r="G252" s="18"/>
      <c r="H252" s="18">
        <f t="shared" si="4"/>
        <v>2000</v>
      </c>
      <c r="I252" s="490" t="s">
        <v>5311</v>
      </c>
      <c r="J252" s="294"/>
      <c r="K252" s="295"/>
      <c r="L252" s="295"/>
      <c r="M252" s="295"/>
      <c r="N252" s="295"/>
      <c r="O252" s="496" t="s">
        <v>5507</v>
      </c>
      <c r="P252" s="500" t="s">
        <v>5508</v>
      </c>
      <c r="Q252" s="295"/>
      <c r="R252" s="295"/>
    </row>
    <row r="253" spans="1:18" s="5" customFormat="1" ht="45">
      <c r="A253" s="12"/>
      <c r="B253" s="29">
        <v>146</v>
      </c>
      <c r="C253" s="460" t="s">
        <v>3993</v>
      </c>
      <c r="D253" s="460" t="s">
        <v>5177</v>
      </c>
      <c r="E253" s="463">
        <v>3600</v>
      </c>
      <c r="F253" s="481">
        <v>0</v>
      </c>
      <c r="G253" s="18"/>
      <c r="H253" s="18">
        <f t="shared" si="4"/>
        <v>3600</v>
      </c>
      <c r="I253" s="490" t="s">
        <v>5311</v>
      </c>
      <c r="J253" s="294"/>
      <c r="K253" s="295"/>
      <c r="L253" s="295"/>
      <c r="M253" s="295"/>
      <c r="N253" s="295"/>
      <c r="O253" s="496" t="s">
        <v>5509</v>
      </c>
      <c r="P253" s="500" t="s">
        <v>5510</v>
      </c>
      <c r="Q253" s="295"/>
      <c r="R253" s="295"/>
    </row>
    <row r="254" spans="1:18" s="5" customFormat="1" ht="180">
      <c r="A254" s="12"/>
      <c r="B254" s="29">
        <v>147</v>
      </c>
      <c r="C254" s="460" t="s">
        <v>5178</v>
      </c>
      <c r="D254" s="460" t="s">
        <v>5179</v>
      </c>
      <c r="E254" s="463">
        <v>2456</v>
      </c>
      <c r="F254" s="481">
        <v>0</v>
      </c>
      <c r="G254" s="18"/>
      <c r="H254" s="18">
        <f t="shared" si="4"/>
        <v>2456</v>
      </c>
      <c r="I254" s="490" t="s">
        <v>5313</v>
      </c>
      <c r="J254" s="294"/>
      <c r="K254" s="295"/>
      <c r="L254" s="295"/>
      <c r="M254" s="295"/>
      <c r="N254" s="295"/>
      <c r="O254" s="496" t="s">
        <v>5511</v>
      </c>
      <c r="P254" s="458" t="s">
        <v>5512</v>
      </c>
      <c r="Q254" s="295"/>
      <c r="R254" s="295"/>
    </row>
    <row r="255" spans="1:18" s="5" customFormat="1" ht="45">
      <c r="A255" s="12"/>
      <c r="B255" s="29">
        <v>148</v>
      </c>
      <c r="C255" s="460" t="s">
        <v>5180</v>
      </c>
      <c r="D255" s="460" t="s">
        <v>5181</v>
      </c>
      <c r="E255" s="463">
        <v>8436</v>
      </c>
      <c r="F255" s="481">
        <v>0</v>
      </c>
      <c r="G255" s="18"/>
      <c r="H255" s="18">
        <f t="shared" si="4"/>
        <v>8436</v>
      </c>
      <c r="I255" s="490" t="s">
        <v>5311</v>
      </c>
      <c r="J255" s="294"/>
      <c r="K255" s="295"/>
      <c r="L255" s="295"/>
      <c r="M255" s="295"/>
      <c r="N255" s="295"/>
      <c r="O255" s="496" t="s">
        <v>5513</v>
      </c>
      <c r="P255" s="122" t="s">
        <v>5514</v>
      </c>
      <c r="Q255" s="295"/>
      <c r="R255" s="295"/>
    </row>
    <row r="256" spans="1:18" s="5" customFormat="1" ht="90">
      <c r="A256" s="12"/>
      <c r="B256" s="29">
        <v>149</v>
      </c>
      <c r="C256" s="460" t="s">
        <v>5167</v>
      </c>
      <c r="D256" s="460" t="s">
        <v>5168</v>
      </c>
      <c r="E256" s="463">
        <v>60869</v>
      </c>
      <c r="F256" s="481">
        <v>0</v>
      </c>
      <c r="G256" s="18"/>
      <c r="H256" s="18">
        <f t="shared" si="4"/>
        <v>60869</v>
      </c>
      <c r="I256" s="490" t="s">
        <v>5314</v>
      </c>
      <c r="J256" s="294"/>
      <c r="K256" s="295"/>
      <c r="L256" s="295"/>
      <c r="M256" s="295"/>
      <c r="N256" s="295"/>
      <c r="O256" s="496" t="s">
        <v>5515</v>
      </c>
      <c r="P256" s="458" t="s">
        <v>5516</v>
      </c>
      <c r="Q256" s="295"/>
      <c r="R256" s="295"/>
    </row>
    <row r="257" spans="1:18" s="5" customFormat="1" ht="33.75">
      <c r="A257" s="12"/>
      <c r="B257" s="29">
        <v>150</v>
      </c>
      <c r="C257" s="460" t="s">
        <v>5182</v>
      </c>
      <c r="D257" s="460" t="s">
        <v>5183</v>
      </c>
      <c r="E257" s="463">
        <v>2200</v>
      </c>
      <c r="F257" s="481">
        <v>0</v>
      </c>
      <c r="G257" s="18"/>
      <c r="H257" s="18">
        <f t="shared" si="4"/>
        <v>2200</v>
      </c>
      <c r="I257" s="491" t="s">
        <v>13</v>
      </c>
      <c r="J257" s="294"/>
      <c r="K257" s="295"/>
      <c r="L257" s="295"/>
      <c r="M257" s="295"/>
      <c r="N257" s="295"/>
      <c r="O257" s="496" t="s">
        <v>5517</v>
      </c>
      <c r="P257" s="499" t="s">
        <v>5518</v>
      </c>
      <c r="Q257" s="295"/>
      <c r="R257" s="295"/>
    </row>
    <row r="258" spans="1:18" s="5" customFormat="1" ht="45">
      <c r="A258" s="12"/>
      <c r="B258" s="29">
        <v>151</v>
      </c>
      <c r="C258" s="460" t="s">
        <v>5184</v>
      </c>
      <c r="D258" s="460" t="s">
        <v>5185</v>
      </c>
      <c r="E258" s="463">
        <v>24253</v>
      </c>
      <c r="F258" s="481">
        <v>0</v>
      </c>
      <c r="G258" s="18"/>
      <c r="H258" s="18">
        <f t="shared" si="4"/>
        <v>24253</v>
      </c>
      <c r="I258" s="491" t="s">
        <v>13</v>
      </c>
      <c r="J258" s="294"/>
      <c r="K258" s="295"/>
      <c r="L258" s="295"/>
      <c r="M258" s="295"/>
      <c r="N258" s="295"/>
      <c r="O258" s="496" t="s">
        <v>5519</v>
      </c>
      <c r="P258" s="499" t="s">
        <v>5520</v>
      </c>
      <c r="Q258" s="295"/>
      <c r="R258" s="295"/>
    </row>
    <row r="259" spans="1:18" s="5" customFormat="1" ht="78.75">
      <c r="A259" s="12"/>
      <c r="B259" s="29">
        <v>152</v>
      </c>
      <c r="C259" s="460" t="s">
        <v>5186</v>
      </c>
      <c r="D259" s="460" t="s">
        <v>5187</v>
      </c>
      <c r="E259" s="463">
        <v>37200</v>
      </c>
      <c r="F259" s="481">
        <v>0</v>
      </c>
      <c r="G259" s="18"/>
      <c r="H259" s="18">
        <f t="shared" si="4"/>
        <v>37200</v>
      </c>
      <c r="I259" s="490" t="s">
        <v>1794</v>
      </c>
      <c r="J259" s="294"/>
      <c r="K259" s="295"/>
      <c r="L259" s="295"/>
      <c r="M259" s="295"/>
      <c r="N259" s="295"/>
      <c r="O259" s="496" t="s">
        <v>5521</v>
      </c>
      <c r="P259" s="499" t="s">
        <v>5522</v>
      </c>
      <c r="Q259" s="295"/>
      <c r="R259" s="295"/>
    </row>
    <row r="260" spans="1:18" s="5" customFormat="1" ht="45">
      <c r="A260" s="12"/>
      <c r="B260" s="29">
        <v>153</v>
      </c>
      <c r="C260" s="460" t="s">
        <v>5188</v>
      </c>
      <c r="D260" s="460" t="s">
        <v>5189</v>
      </c>
      <c r="E260" s="463">
        <v>11079</v>
      </c>
      <c r="F260" s="481">
        <v>0</v>
      </c>
      <c r="G260" s="18"/>
      <c r="H260" s="18">
        <f t="shared" si="4"/>
        <v>11079</v>
      </c>
      <c r="I260" s="490" t="s">
        <v>5311</v>
      </c>
      <c r="J260" s="294"/>
      <c r="K260" s="295"/>
      <c r="L260" s="295"/>
      <c r="M260" s="295"/>
      <c r="N260" s="295"/>
      <c r="O260" s="496" t="s">
        <v>5523</v>
      </c>
      <c r="P260" s="501" t="s">
        <v>5524</v>
      </c>
      <c r="Q260" s="295"/>
      <c r="R260" s="295"/>
    </row>
    <row r="261" spans="1:18" s="5" customFormat="1" ht="45">
      <c r="A261" s="12"/>
      <c r="B261" s="29">
        <v>154</v>
      </c>
      <c r="C261" s="460" t="s">
        <v>1659</v>
      </c>
      <c r="D261" s="460" t="s">
        <v>5190</v>
      </c>
      <c r="E261" s="463">
        <v>11600</v>
      </c>
      <c r="F261" s="481">
        <v>0</v>
      </c>
      <c r="G261" s="18"/>
      <c r="H261" s="18">
        <f t="shared" si="4"/>
        <v>11600</v>
      </c>
      <c r="I261" s="490" t="s">
        <v>5311</v>
      </c>
      <c r="J261" s="294"/>
      <c r="K261" s="295"/>
      <c r="L261" s="295"/>
      <c r="M261" s="295"/>
      <c r="N261" s="295"/>
      <c r="O261" s="496" t="s">
        <v>5525</v>
      </c>
      <c r="P261" s="499" t="s">
        <v>5526</v>
      </c>
      <c r="Q261" s="295"/>
      <c r="R261" s="295"/>
    </row>
    <row r="262" spans="1:18" s="5" customFormat="1" ht="101.25">
      <c r="A262" s="12"/>
      <c r="B262" s="29">
        <v>155</v>
      </c>
      <c r="C262" s="460" t="s">
        <v>5191</v>
      </c>
      <c r="D262" s="460" t="s">
        <v>5192</v>
      </c>
      <c r="E262" s="463">
        <v>14249</v>
      </c>
      <c r="F262" s="481">
        <v>0</v>
      </c>
      <c r="G262" s="18"/>
      <c r="H262" s="18">
        <f t="shared" si="4"/>
        <v>14249</v>
      </c>
      <c r="I262" s="490" t="s">
        <v>4002</v>
      </c>
      <c r="J262" s="294"/>
      <c r="K262" s="295"/>
      <c r="L262" s="295"/>
      <c r="M262" s="295"/>
      <c r="N262" s="295"/>
      <c r="O262" s="496" t="s">
        <v>5527</v>
      </c>
      <c r="P262" s="458" t="s">
        <v>5528</v>
      </c>
      <c r="Q262" s="295"/>
      <c r="R262" s="295"/>
    </row>
    <row r="263" spans="1:18" s="5" customFormat="1" ht="180">
      <c r="A263" s="12"/>
      <c r="B263" s="29">
        <v>156</v>
      </c>
      <c r="C263" s="460" t="s">
        <v>5193</v>
      </c>
      <c r="D263" s="460" t="s">
        <v>5179</v>
      </c>
      <c r="E263" s="463">
        <v>15700</v>
      </c>
      <c r="F263" s="481">
        <v>0</v>
      </c>
      <c r="G263" s="18"/>
      <c r="H263" s="18">
        <f t="shared" si="4"/>
        <v>15700</v>
      </c>
      <c r="I263" s="490" t="s">
        <v>5313</v>
      </c>
      <c r="J263" s="294"/>
      <c r="K263" s="295"/>
      <c r="L263" s="295"/>
      <c r="M263" s="295"/>
      <c r="N263" s="295"/>
      <c r="O263" s="496" t="s">
        <v>5529</v>
      </c>
      <c r="P263" s="458" t="s">
        <v>5530</v>
      </c>
      <c r="Q263" s="295"/>
      <c r="R263" s="295"/>
    </row>
    <row r="264" spans="1:18" s="5" customFormat="1" ht="45">
      <c r="A264" s="12"/>
      <c r="B264" s="29">
        <v>157</v>
      </c>
      <c r="C264" s="460" t="s">
        <v>1657</v>
      </c>
      <c r="D264" s="460" t="s">
        <v>5194</v>
      </c>
      <c r="E264" s="463">
        <v>2850</v>
      </c>
      <c r="F264" s="481">
        <v>0</v>
      </c>
      <c r="G264" s="18"/>
      <c r="H264" s="18">
        <f t="shared" si="4"/>
        <v>2850</v>
      </c>
      <c r="I264" s="490" t="s">
        <v>5311</v>
      </c>
      <c r="J264" s="294"/>
      <c r="K264" s="295"/>
      <c r="L264" s="295"/>
      <c r="M264" s="295"/>
      <c r="N264" s="295"/>
      <c r="O264" s="496" t="s">
        <v>5531</v>
      </c>
      <c r="P264" s="458" t="s">
        <v>5532</v>
      </c>
      <c r="Q264" s="295"/>
      <c r="R264" s="295"/>
    </row>
    <row r="265" spans="1:18" s="5" customFormat="1" ht="45">
      <c r="A265" s="12"/>
      <c r="B265" s="29">
        <v>158</v>
      </c>
      <c r="C265" s="460" t="s">
        <v>5195</v>
      </c>
      <c r="D265" s="460" t="s">
        <v>5160</v>
      </c>
      <c r="E265" s="463">
        <v>2800</v>
      </c>
      <c r="F265" s="481">
        <v>0</v>
      </c>
      <c r="G265" s="18"/>
      <c r="H265" s="18">
        <f t="shared" si="4"/>
        <v>2800</v>
      </c>
      <c r="I265" s="490" t="s">
        <v>5311</v>
      </c>
      <c r="J265" s="294"/>
      <c r="K265" s="295"/>
      <c r="L265" s="295"/>
      <c r="M265" s="295"/>
      <c r="N265" s="295"/>
      <c r="O265" s="496" t="s">
        <v>5533</v>
      </c>
      <c r="P265" s="458" t="s">
        <v>5532</v>
      </c>
      <c r="Q265" s="295"/>
      <c r="R265" s="295"/>
    </row>
    <row r="266" spans="1:18" s="5" customFormat="1" ht="67.5">
      <c r="A266" s="12"/>
      <c r="B266" s="29">
        <v>159</v>
      </c>
      <c r="C266" s="460" t="s">
        <v>5196</v>
      </c>
      <c r="D266" s="460" t="s">
        <v>5162</v>
      </c>
      <c r="E266" s="463">
        <v>8702</v>
      </c>
      <c r="F266" s="481">
        <v>0</v>
      </c>
      <c r="G266" s="18"/>
      <c r="H266" s="18">
        <f t="shared" si="4"/>
        <v>8702</v>
      </c>
      <c r="I266" s="490" t="s">
        <v>5315</v>
      </c>
      <c r="J266" s="294"/>
      <c r="K266" s="295"/>
      <c r="L266" s="295"/>
      <c r="M266" s="295"/>
      <c r="N266" s="295"/>
      <c r="O266" s="496" t="s">
        <v>5534</v>
      </c>
      <c r="P266" s="458" t="s">
        <v>5535</v>
      </c>
      <c r="Q266" s="295"/>
      <c r="R266" s="295"/>
    </row>
    <row r="267" spans="1:18" s="5" customFormat="1" ht="45">
      <c r="A267" s="12"/>
      <c r="B267" s="29">
        <v>160</v>
      </c>
      <c r="C267" s="460" t="s">
        <v>5157</v>
      </c>
      <c r="D267" s="460" t="s">
        <v>5197</v>
      </c>
      <c r="E267" s="463">
        <v>5868</v>
      </c>
      <c r="F267" s="481">
        <v>0</v>
      </c>
      <c r="G267" s="18"/>
      <c r="H267" s="18">
        <f t="shared" si="4"/>
        <v>5868</v>
      </c>
      <c r="I267" s="490" t="s">
        <v>5311</v>
      </c>
      <c r="J267" s="294"/>
      <c r="K267" s="295"/>
      <c r="L267" s="295"/>
      <c r="M267" s="295"/>
      <c r="N267" s="295"/>
      <c r="O267" s="496" t="s">
        <v>5536</v>
      </c>
      <c r="P267" s="499" t="s">
        <v>5537</v>
      </c>
      <c r="Q267" s="295"/>
      <c r="R267" s="295"/>
    </row>
    <row r="268" spans="1:18" s="5" customFormat="1" ht="67.5">
      <c r="A268" s="12"/>
      <c r="B268" s="29">
        <v>161</v>
      </c>
      <c r="C268" s="460" t="s">
        <v>5198</v>
      </c>
      <c r="D268" s="460" t="s">
        <v>5199</v>
      </c>
      <c r="E268" s="463">
        <v>3049</v>
      </c>
      <c r="F268" s="481">
        <v>0</v>
      </c>
      <c r="G268" s="18"/>
      <c r="H268" s="18">
        <f t="shared" si="4"/>
        <v>3049</v>
      </c>
      <c r="I268" s="490" t="s">
        <v>1796</v>
      </c>
      <c r="J268" s="294"/>
      <c r="K268" s="232"/>
      <c r="L268" s="232"/>
      <c r="M268" s="232"/>
      <c r="N268" s="232"/>
      <c r="O268" s="496" t="s">
        <v>5538</v>
      </c>
      <c r="P268" s="502" t="s">
        <v>5539</v>
      </c>
      <c r="Q268" s="295"/>
      <c r="R268" s="295"/>
    </row>
    <row r="269" spans="1:18" s="5" customFormat="1" ht="45">
      <c r="A269" s="12"/>
      <c r="B269" s="29">
        <v>162</v>
      </c>
      <c r="C269" s="460" t="s">
        <v>3995</v>
      </c>
      <c r="D269" s="460" t="s">
        <v>5200</v>
      </c>
      <c r="E269" s="463">
        <v>10710</v>
      </c>
      <c r="F269" s="481">
        <v>0</v>
      </c>
      <c r="G269" s="18"/>
      <c r="H269" s="18">
        <f t="shared" si="4"/>
        <v>10710</v>
      </c>
      <c r="I269" s="490" t="s">
        <v>5311</v>
      </c>
      <c r="J269" s="294"/>
      <c r="K269" s="295"/>
      <c r="L269" s="295"/>
      <c r="M269" s="295"/>
      <c r="N269" s="295"/>
      <c r="O269" s="496" t="s">
        <v>5540</v>
      </c>
      <c r="P269" s="499" t="s">
        <v>5541</v>
      </c>
      <c r="Q269" s="295"/>
      <c r="R269" s="295"/>
    </row>
    <row r="270" spans="1:18" s="5" customFormat="1" ht="78.75">
      <c r="A270" s="12"/>
      <c r="B270" s="29">
        <v>163</v>
      </c>
      <c r="C270" s="460" t="s">
        <v>5163</v>
      </c>
      <c r="D270" s="460" t="s">
        <v>5201</v>
      </c>
      <c r="E270" s="463">
        <v>1098</v>
      </c>
      <c r="F270" s="481">
        <v>0</v>
      </c>
      <c r="G270" s="18"/>
      <c r="H270" s="18">
        <f t="shared" si="4"/>
        <v>1098</v>
      </c>
      <c r="I270" s="490" t="s">
        <v>1792</v>
      </c>
      <c r="J270" s="294"/>
      <c r="K270" s="295"/>
      <c r="L270" s="295"/>
      <c r="M270" s="295"/>
      <c r="N270" s="295"/>
      <c r="O270" s="496" t="s">
        <v>5542</v>
      </c>
      <c r="P270" s="500" t="s">
        <v>5543</v>
      </c>
      <c r="Q270" s="295"/>
      <c r="R270" s="295"/>
    </row>
    <row r="271" spans="1:18" s="5" customFormat="1" ht="60.75" customHeight="1">
      <c r="A271" s="12"/>
      <c r="B271" s="29">
        <v>164</v>
      </c>
      <c r="C271" s="460" t="s">
        <v>3979</v>
      </c>
      <c r="D271" s="460" t="s">
        <v>5202</v>
      </c>
      <c r="E271" s="463">
        <v>4250</v>
      </c>
      <c r="F271" s="481">
        <v>0</v>
      </c>
      <c r="G271" s="18"/>
      <c r="H271" s="18">
        <f t="shared" si="4"/>
        <v>4250</v>
      </c>
      <c r="I271" s="490" t="s">
        <v>4003</v>
      </c>
      <c r="J271" s="294"/>
      <c r="K271" s="295"/>
      <c r="L271" s="295"/>
      <c r="M271" s="295"/>
      <c r="N271" s="295"/>
      <c r="O271" s="496" t="s">
        <v>5544</v>
      </c>
      <c r="P271" s="458" t="s">
        <v>5545</v>
      </c>
      <c r="Q271" s="295"/>
      <c r="R271" s="295"/>
    </row>
    <row r="272" spans="1:18" s="5" customFormat="1" ht="60.75" customHeight="1">
      <c r="A272" s="12"/>
      <c r="B272" s="29">
        <v>165</v>
      </c>
      <c r="C272" s="460" t="s">
        <v>5203</v>
      </c>
      <c r="D272" s="460" t="s">
        <v>5204</v>
      </c>
      <c r="E272" s="463">
        <v>75933</v>
      </c>
      <c r="F272" s="481">
        <v>0</v>
      </c>
      <c r="G272" s="18"/>
      <c r="H272" s="18">
        <f t="shared" si="4"/>
        <v>75933</v>
      </c>
      <c r="I272" s="490" t="s">
        <v>5311</v>
      </c>
      <c r="J272" s="295"/>
      <c r="K272" s="295"/>
      <c r="L272" s="295"/>
      <c r="M272" s="295"/>
      <c r="N272" s="295"/>
      <c r="O272" s="496" t="s">
        <v>5546</v>
      </c>
      <c r="P272" s="458" t="s">
        <v>5547</v>
      </c>
      <c r="Q272" s="295"/>
      <c r="R272" s="295"/>
    </row>
    <row r="273" spans="1:18" s="5" customFormat="1" ht="60.75" customHeight="1">
      <c r="A273" s="12"/>
      <c r="B273" s="29">
        <v>166</v>
      </c>
      <c r="C273" s="460" t="s">
        <v>3996</v>
      </c>
      <c r="D273" s="460" t="s">
        <v>5205</v>
      </c>
      <c r="E273" s="463">
        <v>9713</v>
      </c>
      <c r="F273" s="481">
        <v>0</v>
      </c>
      <c r="G273" s="18"/>
      <c r="H273" s="18">
        <f t="shared" si="4"/>
        <v>9713</v>
      </c>
      <c r="I273" s="490" t="s">
        <v>5311</v>
      </c>
      <c r="J273" s="295"/>
      <c r="K273" s="295"/>
      <c r="L273" s="295"/>
      <c r="M273" s="295"/>
      <c r="N273" s="295"/>
      <c r="O273" s="496" t="s">
        <v>5548</v>
      </c>
      <c r="P273" s="458" t="s">
        <v>5549</v>
      </c>
      <c r="Q273" s="295"/>
      <c r="R273" s="295"/>
    </row>
    <row r="274" spans="1:18" s="5" customFormat="1" ht="60.75" customHeight="1">
      <c r="A274" s="12"/>
      <c r="B274" s="29">
        <v>167</v>
      </c>
      <c r="C274" s="460" t="s">
        <v>5206</v>
      </c>
      <c r="D274" s="460" t="s">
        <v>5207</v>
      </c>
      <c r="E274" s="463">
        <v>28483</v>
      </c>
      <c r="F274" s="481">
        <v>0</v>
      </c>
      <c r="G274" s="18"/>
      <c r="H274" s="18">
        <f t="shared" si="4"/>
        <v>28483</v>
      </c>
      <c r="I274" s="490" t="s">
        <v>1797</v>
      </c>
      <c r="J274" s="295"/>
      <c r="K274" s="295"/>
      <c r="L274" s="295"/>
      <c r="M274" s="295"/>
      <c r="N274" s="295"/>
      <c r="O274" s="496" t="s">
        <v>5550</v>
      </c>
      <c r="P274" s="458" t="s">
        <v>5551</v>
      </c>
      <c r="Q274" s="295"/>
      <c r="R274" s="295"/>
    </row>
    <row r="275" spans="1:18" s="5" customFormat="1" ht="60.75" customHeight="1">
      <c r="A275" s="12"/>
      <c r="B275" s="29">
        <v>168</v>
      </c>
      <c r="C275" s="442" t="s">
        <v>1660</v>
      </c>
      <c r="D275" s="442" t="s">
        <v>1661</v>
      </c>
      <c r="E275" s="442">
        <v>10450</v>
      </c>
      <c r="F275" s="445">
        <v>0</v>
      </c>
      <c r="G275" s="18"/>
      <c r="H275" s="18">
        <f t="shared" si="4"/>
        <v>10450</v>
      </c>
      <c r="I275" s="445" t="s">
        <v>4735</v>
      </c>
      <c r="J275" s="295"/>
      <c r="K275" s="295"/>
      <c r="L275" s="295"/>
      <c r="M275" s="295"/>
      <c r="N275" s="295"/>
      <c r="O275" s="445" t="s">
        <v>1931</v>
      </c>
      <c r="P275" s="445" t="s">
        <v>1932</v>
      </c>
      <c r="Q275" s="295"/>
      <c r="R275" s="295"/>
    </row>
    <row r="276" spans="1:18" s="5" customFormat="1" ht="60.75" customHeight="1">
      <c r="A276" s="12"/>
      <c r="B276" s="29">
        <v>169</v>
      </c>
      <c r="C276" s="442" t="s">
        <v>1662</v>
      </c>
      <c r="D276" s="442" t="s">
        <v>1663</v>
      </c>
      <c r="E276" s="442">
        <v>2500</v>
      </c>
      <c r="F276" s="445">
        <v>0</v>
      </c>
      <c r="G276" s="18"/>
      <c r="H276" s="18">
        <f t="shared" si="4"/>
        <v>2500</v>
      </c>
      <c r="I276" s="445" t="s">
        <v>1799</v>
      </c>
      <c r="J276" s="295"/>
      <c r="K276" s="295"/>
      <c r="L276" s="295"/>
      <c r="M276" s="295"/>
      <c r="N276" s="295"/>
      <c r="O276" s="445" t="s">
        <v>1933</v>
      </c>
      <c r="P276" s="445" t="s">
        <v>1934</v>
      </c>
      <c r="Q276" s="295"/>
      <c r="R276" s="295"/>
    </row>
    <row r="277" spans="1:18" s="5" customFormat="1" ht="60.75" customHeight="1">
      <c r="A277" s="12"/>
      <c r="B277" s="29">
        <v>170</v>
      </c>
      <c r="C277" s="442" t="s">
        <v>1664</v>
      </c>
      <c r="D277" s="442" t="s">
        <v>1665</v>
      </c>
      <c r="E277" s="442">
        <v>3850</v>
      </c>
      <c r="F277" s="445">
        <v>0</v>
      </c>
      <c r="G277" s="18"/>
      <c r="H277" s="18">
        <f t="shared" si="4"/>
        <v>3850</v>
      </c>
      <c r="I277" s="445" t="s">
        <v>1799</v>
      </c>
      <c r="J277" s="295"/>
      <c r="K277" s="295"/>
      <c r="L277" s="295"/>
      <c r="M277" s="295"/>
      <c r="N277" s="295"/>
      <c r="O277" s="445" t="s">
        <v>1935</v>
      </c>
      <c r="P277" s="445" t="s">
        <v>1936</v>
      </c>
      <c r="Q277" s="295"/>
      <c r="R277" s="295"/>
    </row>
    <row r="278" spans="1:18" s="5" customFormat="1" ht="60.75" customHeight="1">
      <c r="A278" s="12"/>
      <c r="B278" s="29">
        <v>171</v>
      </c>
      <c r="C278" s="442" t="s">
        <v>1664</v>
      </c>
      <c r="D278" s="442" t="s">
        <v>1665</v>
      </c>
      <c r="E278" s="442">
        <v>750</v>
      </c>
      <c r="F278" s="445">
        <v>0</v>
      </c>
      <c r="G278" s="18"/>
      <c r="H278" s="18">
        <f t="shared" si="4"/>
        <v>750</v>
      </c>
      <c r="I278" s="445" t="s">
        <v>1799</v>
      </c>
      <c r="J278" s="295"/>
      <c r="K278" s="295"/>
      <c r="L278" s="295"/>
      <c r="M278" s="295"/>
      <c r="N278" s="295"/>
      <c r="O278" s="445" t="s">
        <v>1937</v>
      </c>
      <c r="P278" s="445" t="s">
        <v>1938</v>
      </c>
      <c r="Q278" s="295"/>
      <c r="R278" s="295"/>
    </row>
    <row r="279" spans="1:18" s="5" customFormat="1" ht="60.75" customHeight="1">
      <c r="A279" s="12"/>
      <c r="B279" s="29">
        <v>172</v>
      </c>
      <c r="C279" s="442" t="s">
        <v>1666</v>
      </c>
      <c r="D279" s="442" t="s">
        <v>1667</v>
      </c>
      <c r="E279" s="442">
        <v>51288</v>
      </c>
      <c r="F279" s="445">
        <v>0</v>
      </c>
      <c r="G279" s="18"/>
      <c r="H279" s="18">
        <f t="shared" si="4"/>
        <v>51288</v>
      </c>
      <c r="I279" s="445" t="s">
        <v>1800</v>
      </c>
      <c r="J279" s="295"/>
      <c r="K279" s="295"/>
      <c r="L279" s="295"/>
      <c r="M279" s="295"/>
      <c r="N279" s="295"/>
      <c r="O279" s="445" t="s">
        <v>1939</v>
      </c>
      <c r="P279" s="445" t="s">
        <v>1940</v>
      </c>
      <c r="Q279" s="295"/>
      <c r="R279" s="295"/>
    </row>
    <row r="280" spans="1:18" s="5" customFormat="1" ht="60.75" customHeight="1">
      <c r="A280" s="12"/>
      <c r="B280" s="29">
        <v>173</v>
      </c>
      <c r="C280" s="442" t="s">
        <v>1668</v>
      </c>
      <c r="D280" s="442" t="s">
        <v>1669</v>
      </c>
      <c r="E280" s="442">
        <v>5337</v>
      </c>
      <c r="F280" s="445">
        <v>0</v>
      </c>
      <c r="G280" s="18"/>
      <c r="H280" s="18">
        <f t="shared" si="4"/>
        <v>5337</v>
      </c>
      <c r="I280" s="445" t="s">
        <v>1799</v>
      </c>
      <c r="J280" s="295"/>
      <c r="K280" s="295"/>
      <c r="L280" s="295"/>
      <c r="M280" s="295"/>
      <c r="N280" s="295"/>
      <c r="O280" s="445" t="s">
        <v>1941</v>
      </c>
      <c r="P280" s="445" t="s">
        <v>1942</v>
      </c>
      <c r="Q280" s="295"/>
      <c r="R280" s="295"/>
    </row>
    <row r="281" spans="1:18" s="5" customFormat="1" ht="60.75" customHeight="1">
      <c r="A281" s="12"/>
      <c r="B281" s="29">
        <v>174</v>
      </c>
      <c r="C281" s="442" t="s">
        <v>1670</v>
      </c>
      <c r="D281" s="442" t="s">
        <v>1671</v>
      </c>
      <c r="E281" s="442">
        <v>3798</v>
      </c>
      <c r="F281" s="445">
        <v>0</v>
      </c>
      <c r="G281" s="18"/>
      <c r="H281" s="18">
        <f t="shared" si="4"/>
        <v>3798</v>
      </c>
      <c r="I281" s="445" t="s">
        <v>1799</v>
      </c>
      <c r="J281" s="295"/>
      <c r="K281" s="295"/>
      <c r="L281" s="295"/>
      <c r="M281" s="295"/>
      <c r="N281" s="295"/>
      <c r="O281" s="445" t="s">
        <v>1943</v>
      </c>
      <c r="P281" s="445" t="s">
        <v>1944</v>
      </c>
      <c r="Q281" s="295"/>
      <c r="R281" s="295"/>
    </row>
    <row r="282" spans="1:18" s="5" customFormat="1" ht="60.75" customHeight="1">
      <c r="A282" s="12"/>
      <c r="B282" s="29">
        <v>175</v>
      </c>
      <c r="C282" s="442" t="s">
        <v>1672</v>
      </c>
      <c r="D282" s="442" t="s">
        <v>1673</v>
      </c>
      <c r="E282" s="442">
        <v>9180</v>
      </c>
      <c r="F282" s="445">
        <v>0</v>
      </c>
      <c r="G282" s="18"/>
      <c r="H282" s="18">
        <f t="shared" si="4"/>
        <v>9180</v>
      </c>
      <c r="I282" s="445" t="s">
        <v>1799</v>
      </c>
      <c r="J282" s="295"/>
      <c r="K282" s="295"/>
      <c r="L282" s="295"/>
      <c r="M282" s="295"/>
      <c r="N282" s="295"/>
      <c r="O282" s="445" t="s">
        <v>1945</v>
      </c>
      <c r="P282" s="445" t="s">
        <v>1946</v>
      </c>
      <c r="Q282" s="295"/>
      <c r="R282" s="295"/>
    </row>
    <row r="283" spans="1:18" s="5" customFormat="1" ht="60.75" customHeight="1">
      <c r="A283" s="12"/>
      <c r="B283" s="29">
        <v>176</v>
      </c>
      <c r="C283" s="442" t="s">
        <v>1674</v>
      </c>
      <c r="D283" s="442" t="s">
        <v>1675</v>
      </c>
      <c r="E283" s="442">
        <v>16292</v>
      </c>
      <c r="F283" s="445">
        <v>0</v>
      </c>
      <c r="G283" s="18"/>
      <c r="H283" s="18">
        <f t="shared" si="4"/>
        <v>16292</v>
      </c>
      <c r="I283" s="445" t="s">
        <v>1799</v>
      </c>
      <c r="J283" s="295"/>
      <c r="K283" s="295"/>
      <c r="L283" s="295"/>
      <c r="M283" s="295"/>
      <c r="N283" s="295"/>
      <c r="O283" s="445" t="s">
        <v>1947</v>
      </c>
      <c r="P283" s="445" t="s">
        <v>1948</v>
      </c>
      <c r="Q283" s="295"/>
      <c r="R283" s="295"/>
    </row>
    <row r="284" spans="1:18" s="5" customFormat="1" ht="60.75" customHeight="1">
      <c r="A284" s="12"/>
      <c r="B284" s="29">
        <v>177</v>
      </c>
      <c r="C284" s="442" t="s">
        <v>1676</v>
      </c>
      <c r="D284" s="442" t="s">
        <v>1677</v>
      </c>
      <c r="E284" s="442">
        <v>1300</v>
      </c>
      <c r="F284" s="445">
        <v>0</v>
      </c>
      <c r="G284" s="18"/>
      <c r="H284" s="18">
        <f t="shared" si="4"/>
        <v>1300</v>
      </c>
      <c r="I284" s="445" t="s">
        <v>1799</v>
      </c>
      <c r="J284" s="295"/>
      <c r="K284" s="295"/>
      <c r="L284" s="295"/>
      <c r="M284" s="295"/>
      <c r="N284" s="295"/>
      <c r="O284" s="445" t="s">
        <v>1949</v>
      </c>
      <c r="P284" s="445" t="s">
        <v>1950</v>
      </c>
      <c r="Q284" s="295"/>
      <c r="R284" s="295"/>
    </row>
    <row r="285" spans="1:18" s="5" customFormat="1" ht="60.75" customHeight="1">
      <c r="A285" s="12"/>
      <c r="B285" s="29">
        <v>178</v>
      </c>
      <c r="C285" s="442" t="s">
        <v>1678</v>
      </c>
      <c r="D285" s="442" t="s">
        <v>1679</v>
      </c>
      <c r="E285" s="442">
        <v>10000</v>
      </c>
      <c r="F285" s="445">
        <v>0</v>
      </c>
      <c r="G285" s="18"/>
      <c r="H285" s="18">
        <f t="shared" si="4"/>
        <v>10000</v>
      </c>
      <c r="I285" s="445" t="s">
        <v>1799</v>
      </c>
      <c r="J285" s="295"/>
      <c r="K285" s="295"/>
      <c r="L285" s="295"/>
      <c r="M285" s="295"/>
      <c r="N285" s="295"/>
      <c r="O285" s="445" t="s">
        <v>1951</v>
      </c>
      <c r="P285" s="445" t="s">
        <v>1952</v>
      </c>
      <c r="Q285" s="295"/>
      <c r="R285" s="295"/>
    </row>
    <row r="286" spans="1:18" s="5" customFormat="1" ht="60.75" customHeight="1">
      <c r="A286" s="12"/>
      <c r="B286" s="29">
        <v>179</v>
      </c>
      <c r="C286" s="442" t="s">
        <v>1680</v>
      </c>
      <c r="D286" s="442" t="s">
        <v>1681</v>
      </c>
      <c r="E286" s="442">
        <v>750</v>
      </c>
      <c r="F286" s="445">
        <v>0</v>
      </c>
      <c r="G286" s="18"/>
      <c r="H286" s="18">
        <f t="shared" si="4"/>
        <v>750</v>
      </c>
      <c r="I286" s="445" t="s">
        <v>1801</v>
      </c>
      <c r="J286" s="295"/>
      <c r="K286" s="295"/>
      <c r="L286" s="295"/>
      <c r="M286" s="295"/>
      <c r="N286" s="295"/>
      <c r="O286" s="445" t="s">
        <v>1953</v>
      </c>
      <c r="P286" s="445" t="s">
        <v>1954</v>
      </c>
      <c r="Q286" s="295"/>
      <c r="R286" s="295"/>
    </row>
    <row r="287" spans="1:18" s="5" customFormat="1" ht="60.75" customHeight="1">
      <c r="A287" s="12"/>
      <c r="B287" s="29">
        <v>180</v>
      </c>
      <c r="C287" s="442" t="s">
        <v>1682</v>
      </c>
      <c r="D287" s="442" t="s">
        <v>1683</v>
      </c>
      <c r="E287" s="442">
        <v>22211</v>
      </c>
      <c r="F287" s="445">
        <v>0</v>
      </c>
      <c r="G287" s="18"/>
      <c r="H287" s="18">
        <f t="shared" si="4"/>
        <v>22211</v>
      </c>
      <c r="I287" s="445" t="s">
        <v>1799</v>
      </c>
      <c r="J287" s="295"/>
      <c r="K287" s="295"/>
      <c r="L287" s="295"/>
      <c r="M287" s="295"/>
      <c r="N287" s="295"/>
      <c r="O287" s="445" t="s">
        <v>1955</v>
      </c>
      <c r="P287" s="445" t="s">
        <v>1956</v>
      </c>
      <c r="Q287" s="295"/>
      <c r="R287" s="295" t="s">
        <v>4132</v>
      </c>
    </row>
    <row r="288" spans="1:18" s="5" customFormat="1" ht="60.75" customHeight="1">
      <c r="A288" s="12"/>
      <c r="B288" s="29">
        <v>181</v>
      </c>
      <c r="C288" s="442" t="s">
        <v>1682</v>
      </c>
      <c r="D288" s="442" t="s">
        <v>1683</v>
      </c>
      <c r="E288" s="442">
        <v>452625</v>
      </c>
      <c r="F288" s="445">
        <v>0</v>
      </c>
      <c r="G288" s="18"/>
      <c r="H288" s="18">
        <f t="shared" si="4"/>
        <v>452625</v>
      </c>
      <c r="I288" s="445" t="s">
        <v>1799</v>
      </c>
      <c r="J288" s="295"/>
      <c r="K288" s="295"/>
      <c r="L288" s="295"/>
      <c r="M288" s="295"/>
      <c r="N288" s="295"/>
      <c r="O288" s="445" t="s">
        <v>4736</v>
      </c>
      <c r="P288" s="445" t="s">
        <v>1956</v>
      </c>
      <c r="Q288" s="295"/>
      <c r="R288" s="295"/>
    </row>
    <row r="289" spans="1:18" s="5" customFormat="1" ht="60.75" customHeight="1">
      <c r="A289" s="12"/>
      <c r="B289" s="29">
        <v>182</v>
      </c>
      <c r="C289" s="442" t="s">
        <v>4606</v>
      </c>
      <c r="D289" s="442" t="s">
        <v>4607</v>
      </c>
      <c r="E289" s="442">
        <v>11350</v>
      </c>
      <c r="F289" s="445">
        <v>0</v>
      </c>
      <c r="G289" s="18"/>
      <c r="H289" s="18">
        <f t="shared" si="4"/>
        <v>11350</v>
      </c>
      <c r="I289" s="445" t="s">
        <v>4735</v>
      </c>
      <c r="J289" s="232"/>
      <c r="K289" s="232"/>
      <c r="L289" s="232"/>
      <c r="M289" s="232"/>
      <c r="N289" s="232"/>
      <c r="O289" s="445" t="s">
        <v>4737</v>
      </c>
      <c r="P289" s="445" t="s">
        <v>4738</v>
      </c>
      <c r="Q289" s="295"/>
      <c r="R289" s="295"/>
    </row>
    <row r="290" spans="1:18" s="5" customFormat="1" ht="60.75" customHeight="1">
      <c r="A290" s="12"/>
      <c r="B290" s="29">
        <v>183</v>
      </c>
      <c r="C290" s="442" t="s">
        <v>4608</v>
      </c>
      <c r="D290" s="442" t="s">
        <v>4609</v>
      </c>
      <c r="E290" s="442">
        <v>5050</v>
      </c>
      <c r="F290" s="445">
        <v>0</v>
      </c>
      <c r="G290" s="18"/>
      <c r="H290" s="18">
        <f t="shared" si="4"/>
        <v>5050</v>
      </c>
      <c r="I290" s="445" t="s">
        <v>4739</v>
      </c>
      <c r="J290" s="295"/>
      <c r="K290" s="295"/>
      <c r="L290" s="295"/>
      <c r="M290" s="295"/>
      <c r="N290" s="295"/>
      <c r="O290" s="445" t="s">
        <v>4740</v>
      </c>
      <c r="P290" s="445" t="s">
        <v>4741</v>
      </c>
      <c r="Q290" s="295"/>
      <c r="R290" s="295"/>
    </row>
    <row r="291" spans="1:18" s="5" customFormat="1" ht="60.75" customHeight="1">
      <c r="A291" s="12"/>
      <c r="B291" s="29">
        <v>184</v>
      </c>
      <c r="C291" s="442" t="s">
        <v>4610</v>
      </c>
      <c r="D291" s="442" t="s">
        <v>4611</v>
      </c>
      <c r="E291" s="442">
        <v>8675</v>
      </c>
      <c r="F291" s="445">
        <v>0</v>
      </c>
      <c r="G291" s="18"/>
      <c r="H291" s="18">
        <f t="shared" si="4"/>
        <v>8675</v>
      </c>
      <c r="I291" s="445" t="s">
        <v>4735</v>
      </c>
      <c r="J291" s="295"/>
      <c r="K291" s="295"/>
      <c r="L291" s="295"/>
      <c r="M291" s="295"/>
      <c r="N291" s="295"/>
      <c r="O291" s="445" t="s">
        <v>4742</v>
      </c>
      <c r="P291" s="445" t="s">
        <v>4743</v>
      </c>
      <c r="Q291" s="295"/>
      <c r="R291" s="295"/>
    </row>
    <row r="292" spans="1:18" s="5" customFormat="1" ht="60.75" customHeight="1">
      <c r="A292" s="12"/>
      <c r="B292" s="29">
        <v>185</v>
      </c>
      <c r="C292" s="442" t="s">
        <v>4610</v>
      </c>
      <c r="D292" s="442" t="s">
        <v>4612</v>
      </c>
      <c r="E292" s="442">
        <v>7166</v>
      </c>
      <c r="F292" s="445">
        <v>0</v>
      </c>
      <c r="G292" s="18"/>
      <c r="H292" s="18">
        <f t="shared" si="4"/>
        <v>7166</v>
      </c>
      <c r="I292" s="445" t="s">
        <v>4735</v>
      </c>
      <c r="J292" s="295"/>
      <c r="K292" s="295"/>
      <c r="L292" s="295"/>
      <c r="M292" s="295"/>
      <c r="N292" s="295"/>
      <c r="O292" s="445" t="s">
        <v>4744</v>
      </c>
      <c r="P292" s="445" t="s">
        <v>4745</v>
      </c>
      <c r="Q292" s="295"/>
      <c r="R292" s="295"/>
    </row>
    <row r="293" spans="1:18" s="5" customFormat="1" ht="60.75" customHeight="1">
      <c r="A293" s="12"/>
      <c r="B293" s="29">
        <v>186</v>
      </c>
      <c r="C293" s="442" t="s">
        <v>4613</v>
      </c>
      <c r="D293" s="442" t="s">
        <v>4614</v>
      </c>
      <c r="E293" s="442">
        <v>11706</v>
      </c>
      <c r="F293" s="445">
        <v>0</v>
      </c>
      <c r="G293" s="18"/>
      <c r="H293" s="18">
        <f t="shared" si="4"/>
        <v>11706</v>
      </c>
      <c r="I293" s="445" t="s">
        <v>4735</v>
      </c>
      <c r="J293" s="295"/>
      <c r="K293" s="295"/>
      <c r="L293" s="295"/>
      <c r="M293" s="295"/>
      <c r="N293" s="295"/>
      <c r="O293" s="445" t="s">
        <v>4746</v>
      </c>
      <c r="P293" s="445" t="s">
        <v>4747</v>
      </c>
      <c r="Q293" s="295"/>
      <c r="R293" s="295"/>
    </row>
    <row r="294" spans="1:18" s="5" customFormat="1" ht="60.75" customHeight="1">
      <c r="A294" s="12"/>
      <c r="B294" s="29">
        <v>187</v>
      </c>
      <c r="C294" s="442" t="s">
        <v>4615</v>
      </c>
      <c r="D294" s="442" t="s">
        <v>4616</v>
      </c>
      <c r="E294" s="442">
        <v>8500</v>
      </c>
      <c r="F294" s="445">
        <v>0</v>
      </c>
      <c r="G294" s="18"/>
      <c r="H294" s="18">
        <f t="shared" si="4"/>
        <v>8500</v>
      </c>
      <c r="I294" s="445" t="s">
        <v>4735</v>
      </c>
      <c r="J294" s="295"/>
      <c r="K294" s="295"/>
      <c r="L294" s="295"/>
      <c r="M294" s="295"/>
      <c r="N294" s="295"/>
      <c r="O294" s="445" t="s">
        <v>4748</v>
      </c>
      <c r="P294" s="445" t="s">
        <v>4749</v>
      </c>
      <c r="Q294" s="295"/>
      <c r="R294" s="295"/>
    </row>
    <row r="295" spans="1:18" s="5" customFormat="1" ht="60.75" customHeight="1">
      <c r="A295" s="12"/>
      <c r="B295" s="29">
        <v>188</v>
      </c>
      <c r="C295" s="442" t="s">
        <v>4617</v>
      </c>
      <c r="D295" s="442" t="s">
        <v>4618</v>
      </c>
      <c r="E295" s="442">
        <v>3757</v>
      </c>
      <c r="F295" s="445">
        <v>0</v>
      </c>
      <c r="G295" s="18"/>
      <c r="H295" s="18">
        <f t="shared" si="4"/>
        <v>3757</v>
      </c>
      <c r="I295" s="445" t="s">
        <v>4735</v>
      </c>
      <c r="J295" s="295"/>
      <c r="K295" s="295"/>
      <c r="L295" s="295"/>
      <c r="M295" s="295"/>
      <c r="N295" s="295"/>
      <c r="O295" s="445" t="s">
        <v>4750</v>
      </c>
      <c r="P295" s="445" t="s">
        <v>4751</v>
      </c>
      <c r="Q295" s="295"/>
      <c r="R295" s="295"/>
    </row>
    <row r="296" spans="1:18" s="5" customFormat="1" ht="60.75" customHeight="1">
      <c r="A296" s="12"/>
      <c r="B296" s="29">
        <v>189</v>
      </c>
      <c r="C296" s="442" t="s">
        <v>4619</v>
      </c>
      <c r="D296" s="442" t="s">
        <v>4620</v>
      </c>
      <c r="E296" s="442">
        <v>17000</v>
      </c>
      <c r="F296" s="445">
        <v>0</v>
      </c>
      <c r="G296" s="18"/>
      <c r="H296" s="18">
        <f t="shared" si="4"/>
        <v>17000</v>
      </c>
      <c r="I296" s="445" t="s">
        <v>4735</v>
      </c>
      <c r="J296" s="295"/>
      <c r="K296" s="295"/>
      <c r="L296" s="295"/>
      <c r="M296" s="295"/>
      <c r="N296" s="295"/>
      <c r="O296" s="445" t="s">
        <v>4752</v>
      </c>
      <c r="P296" s="445" t="s">
        <v>4753</v>
      </c>
      <c r="Q296" s="298"/>
      <c r="R296" s="298"/>
    </row>
    <row r="297" spans="1:18" s="5" customFormat="1" ht="60.75" customHeight="1">
      <c r="A297" s="12"/>
      <c r="B297" s="29">
        <v>190</v>
      </c>
      <c r="C297" s="442" t="s">
        <v>4621</v>
      </c>
      <c r="D297" s="442" t="s">
        <v>4622</v>
      </c>
      <c r="E297" s="442">
        <v>4857</v>
      </c>
      <c r="F297" s="445">
        <v>0</v>
      </c>
      <c r="G297" s="18"/>
      <c r="H297" s="18">
        <f t="shared" si="4"/>
        <v>4857</v>
      </c>
      <c r="I297" s="445" t="s">
        <v>4735</v>
      </c>
      <c r="J297" s="295"/>
      <c r="K297" s="295"/>
      <c r="L297" s="295"/>
      <c r="M297" s="295"/>
      <c r="N297" s="295"/>
      <c r="O297" s="445" t="s">
        <v>4754</v>
      </c>
      <c r="P297" s="445" t="s">
        <v>4755</v>
      </c>
      <c r="Q297" s="295"/>
      <c r="R297" s="295"/>
    </row>
    <row r="298" spans="1:18" s="5" customFormat="1" ht="60.75" customHeight="1">
      <c r="A298" s="12"/>
      <c r="B298" s="29">
        <v>191</v>
      </c>
      <c r="C298" s="442" t="s">
        <v>4623</v>
      </c>
      <c r="D298" s="442" t="s">
        <v>4624</v>
      </c>
      <c r="E298" s="442">
        <v>7500</v>
      </c>
      <c r="F298" s="445">
        <v>0</v>
      </c>
      <c r="G298" s="18"/>
      <c r="H298" s="18">
        <f t="shared" si="4"/>
        <v>7500</v>
      </c>
      <c r="I298" s="445" t="s">
        <v>4735</v>
      </c>
      <c r="J298" s="295"/>
      <c r="K298" s="295"/>
      <c r="L298" s="295"/>
      <c r="M298" s="295"/>
      <c r="N298" s="295"/>
      <c r="O298" s="445" t="s">
        <v>4756</v>
      </c>
      <c r="P298" s="445" t="s">
        <v>4757</v>
      </c>
      <c r="Q298" s="295"/>
      <c r="R298" s="295"/>
    </row>
    <row r="299" spans="1:18" s="5" customFormat="1" ht="60.75" customHeight="1">
      <c r="A299" s="12"/>
      <c r="B299" s="29">
        <v>192</v>
      </c>
      <c r="C299" s="442" t="s">
        <v>4625</v>
      </c>
      <c r="D299" s="442" t="s">
        <v>4626</v>
      </c>
      <c r="E299" s="442">
        <v>24600</v>
      </c>
      <c r="F299" s="445">
        <v>0</v>
      </c>
      <c r="G299" s="18"/>
      <c r="H299" s="18">
        <f t="shared" si="4"/>
        <v>24600</v>
      </c>
      <c r="I299" s="445" t="s">
        <v>4735</v>
      </c>
      <c r="J299" s="295"/>
      <c r="K299" s="295"/>
      <c r="L299" s="295"/>
      <c r="M299" s="295"/>
      <c r="N299" s="295"/>
      <c r="O299" s="445" t="s">
        <v>4758</v>
      </c>
      <c r="P299" s="445" t="s">
        <v>4759</v>
      </c>
      <c r="Q299" s="295"/>
      <c r="R299" s="295"/>
    </row>
    <row r="300" spans="1:18" s="5" customFormat="1" ht="60.75" customHeight="1">
      <c r="A300" s="12"/>
      <c r="B300" s="29">
        <v>193</v>
      </c>
      <c r="C300" s="442" t="s">
        <v>1684</v>
      </c>
      <c r="D300" s="442" t="s">
        <v>4627</v>
      </c>
      <c r="E300" s="442">
        <v>100000</v>
      </c>
      <c r="F300" s="445">
        <v>0</v>
      </c>
      <c r="G300" s="18"/>
      <c r="H300" s="18">
        <f t="shared" si="4"/>
        <v>100000</v>
      </c>
      <c r="I300" s="445" t="s">
        <v>1799</v>
      </c>
      <c r="J300" s="295"/>
      <c r="K300" s="295"/>
      <c r="L300" s="295"/>
      <c r="M300" s="295"/>
      <c r="N300" s="295"/>
      <c r="O300" s="445" t="s">
        <v>1957</v>
      </c>
      <c r="P300" s="445" t="s">
        <v>1958</v>
      </c>
      <c r="Q300" s="295"/>
      <c r="R300" s="295"/>
    </row>
    <row r="301" spans="1:18" s="5" customFormat="1" ht="60.75" customHeight="1">
      <c r="A301" s="12"/>
      <c r="B301" s="29">
        <v>194</v>
      </c>
      <c r="C301" s="464" t="s">
        <v>1685</v>
      </c>
      <c r="D301" s="464" t="s">
        <v>1686</v>
      </c>
      <c r="E301" s="465">
        <v>3200</v>
      </c>
      <c r="F301" s="465"/>
      <c r="G301" s="18"/>
      <c r="H301" s="18">
        <f aca="true" t="shared" si="5" ref="H301:H364">E301-F301-G301</f>
        <v>3200</v>
      </c>
      <c r="I301" s="492" t="s">
        <v>1802</v>
      </c>
      <c r="J301" s="295"/>
      <c r="K301" s="295"/>
      <c r="L301" s="295"/>
      <c r="M301" s="295"/>
      <c r="N301" s="295"/>
      <c r="O301" s="492" t="s">
        <v>1959</v>
      </c>
      <c r="P301" s="492" t="s">
        <v>1960</v>
      </c>
      <c r="Q301" s="295"/>
      <c r="R301" s="295"/>
    </row>
    <row r="302" spans="1:18" s="5" customFormat="1" ht="60.75" customHeight="1">
      <c r="A302" s="12"/>
      <c r="B302" s="29">
        <v>195</v>
      </c>
      <c r="C302" s="445" t="s">
        <v>1688</v>
      </c>
      <c r="D302" s="445" t="s">
        <v>1689</v>
      </c>
      <c r="E302" s="465">
        <v>6900</v>
      </c>
      <c r="F302" s="465">
        <v>400</v>
      </c>
      <c r="G302" s="18"/>
      <c r="H302" s="18">
        <f t="shared" si="5"/>
        <v>6500</v>
      </c>
      <c r="I302" s="492" t="s">
        <v>1802</v>
      </c>
      <c r="J302" s="295"/>
      <c r="K302" s="295"/>
      <c r="L302" s="295"/>
      <c r="M302" s="295"/>
      <c r="N302" s="295"/>
      <c r="O302" s="492" t="s">
        <v>1961</v>
      </c>
      <c r="P302" s="492" t="s">
        <v>1962</v>
      </c>
      <c r="Q302" s="295"/>
      <c r="R302" s="295"/>
    </row>
    <row r="303" spans="1:18" s="5" customFormat="1" ht="60.75" customHeight="1">
      <c r="A303" s="12"/>
      <c r="B303" s="29">
        <v>196</v>
      </c>
      <c r="C303" s="445" t="s">
        <v>1690</v>
      </c>
      <c r="D303" s="445" t="s">
        <v>1691</v>
      </c>
      <c r="E303" s="447">
        <v>9752</v>
      </c>
      <c r="F303" s="447">
        <v>50</v>
      </c>
      <c r="G303" s="18"/>
      <c r="H303" s="18">
        <f t="shared" si="5"/>
        <v>9702</v>
      </c>
      <c r="I303" s="445" t="s">
        <v>1803</v>
      </c>
      <c r="J303" s="295"/>
      <c r="K303" s="295"/>
      <c r="L303" s="295"/>
      <c r="M303" s="295"/>
      <c r="N303" s="295"/>
      <c r="O303" s="445" t="s">
        <v>1963</v>
      </c>
      <c r="P303" s="445" t="s">
        <v>1964</v>
      </c>
      <c r="Q303" s="295"/>
      <c r="R303" s="295"/>
    </row>
    <row r="304" spans="1:18" s="5" customFormat="1" ht="60.75" customHeight="1">
      <c r="A304" s="12"/>
      <c r="B304" s="29">
        <v>197</v>
      </c>
      <c r="C304" s="445" t="s">
        <v>1692</v>
      </c>
      <c r="D304" s="445" t="s">
        <v>1693</v>
      </c>
      <c r="E304" s="465">
        <v>5050</v>
      </c>
      <c r="F304" s="465">
        <v>650</v>
      </c>
      <c r="G304" s="18"/>
      <c r="H304" s="18">
        <f t="shared" si="5"/>
        <v>4400</v>
      </c>
      <c r="I304" s="492" t="s">
        <v>1802</v>
      </c>
      <c r="J304" s="295"/>
      <c r="K304" s="295"/>
      <c r="L304" s="295"/>
      <c r="M304" s="295"/>
      <c r="N304" s="295"/>
      <c r="O304" s="492" t="s">
        <v>1965</v>
      </c>
      <c r="P304" s="492" t="s">
        <v>1966</v>
      </c>
      <c r="Q304" s="295"/>
      <c r="R304" s="295"/>
    </row>
    <row r="305" spans="1:18" s="5" customFormat="1" ht="60.75" customHeight="1">
      <c r="A305" s="12"/>
      <c r="B305" s="29">
        <v>198</v>
      </c>
      <c r="C305" s="445" t="s">
        <v>1694</v>
      </c>
      <c r="D305" s="445" t="s">
        <v>1695</v>
      </c>
      <c r="E305" s="465">
        <v>3946</v>
      </c>
      <c r="F305" s="465"/>
      <c r="G305" s="18"/>
      <c r="H305" s="18">
        <f t="shared" si="5"/>
        <v>3946</v>
      </c>
      <c r="I305" s="492" t="s">
        <v>1802</v>
      </c>
      <c r="J305" s="295"/>
      <c r="K305" s="295"/>
      <c r="L305" s="295"/>
      <c r="M305" s="295"/>
      <c r="N305" s="295"/>
      <c r="O305" s="492" t="s">
        <v>1967</v>
      </c>
      <c r="P305" s="492" t="s">
        <v>1968</v>
      </c>
      <c r="Q305" s="295"/>
      <c r="R305" s="295"/>
    </row>
    <row r="306" spans="1:18" s="5" customFormat="1" ht="60.75" customHeight="1">
      <c r="A306" s="12"/>
      <c r="B306" s="29">
        <v>199</v>
      </c>
      <c r="C306" s="445" t="s">
        <v>1696</v>
      </c>
      <c r="D306" s="445" t="s">
        <v>1697</v>
      </c>
      <c r="E306" s="465">
        <v>1250</v>
      </c>
      <c r="F306" s="465"/>
      <c r="G306" s="18"/>
      <c r="H306" s="18">
        <f t="shared" si="5"/>
        <v>1250</v>
      </c>
      <c r="I306" s="492" t="s">
        <v>1802</v>
      </c>
      <c r="J306" s="295"/>
      <c r="K306" s="295"/>
      <c r="L306" s="295"/>
      <c r="M306" s="295"/>
      <c r="N306" s="295"/>
      <c r="O306" s="492" t="s">
        <v>1969</v>
      </c>
      <c r="P306" s="492" t="s">
        <v>1970</v>
      </c>
      <c r="Q306" s="295"/>
      <c r="R306" s="295"/>
    </row>
    <row r="307" spans="1:18" s="5" customFormat="1" ht="60.75" customHeight="1">
      <c r="A307" s="12"/>
      <c r="B307" s="29">
        <v>200</v>
      </c>
      <c r="C307" s="445" t="s">
        <v>1698</v>
      </c>
      <c r="D307" s="445" t="s">
        <v>1695</v>
      </c>
      <c r="E307" s="465">
        <v>1400</v>
      </c>
      <c r="F307" s="465"/>
      <c r="G307" s="18"/>
      <c r="H307" s="18">
        <f t="shared" si="5"/>
        <v>1400</v>
      </c>
      <c r="I307" s="492" t="s">
        <v>1802</v>
      </c>
      <c r="J307" s="295"/>
      <c r="K307" s="295"/>
      <c r="L307" s="295"/>
      <c r="M307" s="295"/>
      <c r="N307" s="295"/>
      <c r="O307" s="492" t="s">
        <v>1971</v>
      </c>
      <c r="P307" s="492" t="s">
        <v>1972</v>
      </c>
      <c r="Q307" s="295"/>
      <c r="R307" s="295"/>
    </row>
    <row r="308" spans="1:18" s="5" customFormat="1" ht="60.75" customHeight="1">
      <c r="A308" s="12"/>
      <c r="B308" s="29">
        <v>201</v>
      </c>
      <c r="C308" s="445" t="s">
        <v>1699</v>
      </c>
      <c r="D308" s="445" t="s">
        <v>1700</v>
      </c>
      <c r="E308" s="465">
        <v>1738</v>
      </c>
      <c r="F308" s="465">
        <v>0</v>
      </c>
      <c r="G308" s="18"/>
      <c r="H308" s="18">
        <f t="shared" si="5"/>
        <v>1738</v>
      </c>
      <c r="I308" s="492" t="s">
        <v>1803</v>
      </c>
      <c r="J308" s="295"/>
      <c r="K308" s="295"/>
      <c r="L308" s="295"/>
      <c r="M308" s="295"/>
      <c r="N308" s="295"/>
      <c r="O308" s="492" t="s">
        <v>1973</v>
      </c>
      <c r="P308" s="492" t="s">
        <v>1974</v>
      </c>
      <c r="Q308" s="295"/>
      <c r="R308" s="295"/>
    </row>
    <row r="309" spans="1:18" s="5" customFormat="1" ht="60.75" customHeight="1">
      <c r="A309" s="12"/>
      <c r="B309" s="29">
        <v>202</v>
      </c>
      <c r="C309" s="445" t="s">
        <v>1701</v>
      </c>
      <c r="D309" s="445" t="s">
        <v>1702</v>
      </c>
      <c r="E309" s="465">
        <v>3200</v>
      </c>
      <c r="F309" s="465"/>
      <c r="G309" s="18"/>
      <c r="H309" s="18">
        <f t="shared" si="5"/>
        <v>3200</v>
      </c>
      <c r="I309" s="492" t="s">
        <v>1803</v>
      </c>
      <c r="J309" s="295"/>
      <c r="K309" s="295"/>
      <c r="L309" s="295"/>
      <c r="M309" s="295"/>
      <c r="N309" s="295"/>
      <c r="O309" s="492" t="s">
        <v>1975</v>
      </c>
      <c r="P309" s="492" t="s">
        <v>1976</v>
      </c>
      <c r="Q309" s="295"/>
      <c r="R309" s="295"/>
    </row>
    <row r="310" spans="1:18" s="5" customFormat="1" ht="60.75" customHeight="1">
      <c r="A310" s="12"/>
      <c r="B310" s="29">
        <v>203</v>
      </c>
      <c r="C310" s="445" t="s">
        <v>1659</v>
      </c>
      <c r="D310" s="445" t="s">
        <v>1703</v>
      </c>
      <c r="E310" s="465">
        <v>36479</v>
      </c>
      <c r="F310" s="465"/>
      <c r="G310" s="18"/>
      <c r="H310" s="18">
        <f t="shared" si="5"/>
        <v>36479</v>
      </c>
      <c r="I310" s="492" t="s">
        <v>1802</v>
      </c>
      <c r="J310" s="295"/>
      <c r="K310" s="295"/>
      <c r="L310" s="295"/>
      <c r="M310" s="295"/>
      <c r="N310" s="295"/>
      <c r="O310" s="492" t="s">
        <v>1977</v>
      </c>
      <c r="P310" s="492" t="s">
        <v>1978</v>
      </c>
      <c r="Q310" s="295"/>
      <c r="R310" s="295"/>
    </row>
    <row r="311" spans="1:18" s="5" customFormat="1" ht="60.75" customHeight="1">
      <c r="A311" s="12"/>
      <c r="B311" s="29">
        <v>204</v>
      </c>
      <c r="C311" s="445" t="s">
        <v>1704</v>
      </c>
      <c r="D311" s="445" t="s">
        <v>1705</v>
      </c>
      <c r="E311" s="465">
        <v>3200</v>
      </c>
      <c r="F311" s="465">
        <v>700</v>
      </c>
      <c r="G311" s="18"/>
      <c r="H311" s="18">
        <f t="shared" si="5"/>
        <v>2500</v>
      </c>
      <c r="I311" s="492" t="s">
        <v>1802</v>
      </c>
      <c r="J311" s="295"/>
      <c r="K311" s="295"/>
      <c r="L311" s="295"/>
      <c r="M311" s="295"/>
      <c r="N311" s="295"/>
      <c r="O311" s="492" t="s">
        <v>1979</v>
      </c>
      <c r="P311" s="492" t="s">
        <v>1980</v>
      </c>
      <c r="Q311" s="295"/>
      <c r="R311" s="295"/>
    </row>
    <row r="312" spans="1:18" s="5" customFormat="1" ht="60.75" customHeight="1">
      <c r="A312" s="12"/>
      <c r="B312" s="29">
        <v>205</v>
      </c>
      <c r="C312" s="445" t="s">
        <v>1706</v>
      </c>
      <c r="D312" s="445" t="s">
        <v>1707</v>
      </c>
      <c r="E312" s="465">
        <v>2803</v>
      </c>
      <c r="F312" s="465"/>
      <c r="G312" s="18"/>
      <c r="H312" s="18">
        <f t="shared" si="5"/>
        <v>2803</v>
      </c>
      <c r="I312" s="492" t="s">
        <v>1802</v>
      </c>
      <c r="J312" s="295"/>
      <c r="K312" s="295"/>
      <c r="L312" s="295"/>
      <c r="M312" s="295"/>
      <c r="N312" s="295"/>
      <c r="O312" s="492" t="s">
        <v>1981</v>
      </c>
      <c r="P312" s="492" t="s">
        <v>1982</v>
      </c>
      <c r="Q312" s="295"/>
      <c r="R312" s="295"/>
    </row>
    <row r="313" spans="1:18" s="5" customFormat="1" ht="60.75" customHeight="1">
      <c r="A313" s="12"/>
      <c r="B313" s="29">
        <v>206</v>
      </c>
      <c r="C313" s="445" t="s">
        <v>1706</v>
      </c>
      <c r="D313" s="445" t="s">
        <v>1707</v>
      </c>
      <c r="E313" s="465">
        <v>1250</v>
      </c>
      <c r="F313" s="465"/>
      <c r="G313" s="18"/>
      <c r="H313" s="18">
        <f t="shared" si="5"/>
        <v>1250</v>
      </c>
      <c r="I313" s="492" t="s">
        <v>1802</v>
      </c>
      <c r="J313" s="295"/>
      <c r="K313" s="295"/>
      <c r="L313" s="295"/>
      <c r="M313" s="295"/>
      <c r="N313" s="295"/>
      <c r="O313" s="492" t="s">
        <v>1983</v>
      </c>
      <c r="P313" s="492" t="s">
        <v>1984</v>
      </c>
      <c r="Q313" s="295"/>
      <c r="R313" s="295"/>
    </row>
    <row r="314" spans="1:18" s="5" customFormat="1" ht="60.75" customHeight="1">
      <c r="A314" s="12"/>
      <c r="B314" s="29">
        <v>207</v>
      </c>
      <c r="C314" s="445" t="s">
        <v>1708</v>
      </c>
      <c r="D314" s="445" t="s">
        <v>1709</v>
      </c>
      <c r="E314" s="465">
        <v>5200</v>
      </c>
      <c r="F314" s="465"/>
      <c r="G314" s="18"/>
      <c r="H314" s="18">
        <f t="shared" si="5"/>
        <v>5200</v>
      </c>
      <c r="I314" s="492" t="s">
        <v>1802</v>
      </c>
      <c r="J314" s="295"/>
      <c r="K314" s="295"/>
      <c r="L314" s="295"/>
      <c r="M314" s="295"/>
      <c r="N314" s="295"/>
      <c r="O314" s="492" t="s">
        <v>1985</v>
      </c>
      <c r="P314" s="492" t="s">
        <v>1986</v>
      </c>
      <c r="Q314" s="295"/>
      <c r="R314" s="295"/>
    </row>
    <row r="315" spans="1:18" s="5" customFormat="1" ht="60.75" customHeight="1">
      <c r="A315" s="12"/>
      <c r="B315" s="29">
        <v>208</v>
      </c>
      <c r="C315" s="445" t="s">
        <v>1710</v>
      </c>
      <c r="D315" s="445" t="s">
        <v>1711</v>
      </c>
      <c r="E315" s="465">
        <v>2586</v>
      </c>
      <c r="F315" s="465"/>
      <c r="G315" s="18"/>
      <c r="H315" s="18">
        <f t="shared" si="5"/>
        <v>2586</v>
      </c>
      <c r="I315" s="492" t="s">
        <v>1803</v>
      </c>
      <c r="J315" s="295"/>
      <c r="K315" s="295"/>
      <c r="L315" s="295"/>
      <c r="M315" s="295"/>
      <c r="N315" s="295"/>
      <c r="O315" s="492" t="s">
        <v>1981</v>
      </c>
      <c r="P315" s="492" t="s">
        <v>1987</v>
      </c>
      <c r="Q315" s="295"/>
      <c r="R315" s="295"/>
    </row>
    <row r="316" spans="1:18" s="5" customFormat="1" ht="60.75" customHeight="1">
      <c r="A316" s="12"/>
      <c r="B316" s="29">
        <v>209</v>
      </c>
      <c r="C316" s="445" t="s">
        <v>1712</v>
      </c>
      <c r="D316" s="445" t="s">
        <v>1713</v>
      </c>
      <c r="E316" s="465">
        <v>1772</v>
      </c>
      <c r="F316" s="465">
        <v>100</v>
      </c>
      <c r="G316" s="18"/>
      <c r="H316" s="18">
        <f t="shared" si="5"/>
        <v>1672</v>
      </c>
      <c r="I316" s="492" t="s">
        <v>1802</v>
      </c>
      <c r="J316" s="295"/>
      <c r="K316" s="295"/>
      <c r="L316" s="295"/>
      <c r="M316" s="295"/>
      <c r="N316" s="295"/>
      <c r="O316" s="492" t="s">
        <v>1988</v>
      </c>
      <c r="P316" s="492" t="s">
        <v>1989</v>
      </c>
      <c r="Q316" s="295"/>
      <c r="R316" s="295"/>
    </row>
    <row r="317" spans="1:18" s="5" customFormat="1" ht="60.75" customHeight="1">
      <c r="A317" s="12"/>
      <c r="B317" s="29">
        <v>210</v>
      </c>
      <c r="C317" s="445" t="s">
        <v>1714</v>
      </c>
      <c r="D317" s="445" t="s">
        <v>1687</v>
      </c>
      <c r="E317" s="465">
        <v>1000</v>
      </c>
      <c r="F317" s="465"/>
      <c r="G317" s="18"/>
      <c r="H317" s="18">
        <f t="shared" si="5"/>
        <v>1000</v>
      </c>
      <c r="I317" s="492" t="s">
        <v>1802</v>
      </c>
      <c r="J317" s="295"/>
      <c r="K317" s="295"/>
      <c r="L317" s="295"/>
      <c r="M317" s="295"/>
      <c r="N317" s="295"/>
      <c r="O317" s="492" t="s">
        <v>1990</v>
      </c>
      <c r="P317" s="492" t="s">
        <v>1991</v>
      </c>
      <c r="Q317" s="295"/>
      <c r="R317" s="295"/>
    </row>
    <row r="318" spans="1:18" s="5" customFormat="1" ht="60.75" customHeight="1">
      <c r="A318" s="12"/>
      <c r="B318" s="29">
        <v>211</v>
      </c>
      <c r="C318" s="445" t="s">
        <v>1715</v>
      </c>
      <c r="D318" s="445" t="s">
        <v>1695</v>
      </c>
      <c r="E318" s="465">
        <v>7643</v>
      </c>
      <c r="F318" s="465"/>
      <c r="G318" s="18"/>
      <c r="H318" s="18">
        <f t="shared" si="5"/>
        <v>7643</v>
      </c>
      <c r="I318" s="492" t="s">
        <v>1802</v>
      </c>
      <c r="J318" s="295"/>
      <c r="K318" s="295"/>
      <c r="L318" s="295"/>
      <c r="M318" s="295"/>
      <c r="N318" s="295"/>
      <c r="O318" s="492" t="s">
        <v>1992</v>
      </c>
      <c r="P318" s="492" t="s">
        <v>1993</v>
      </c>
      <c r="Q318" s="295"/>
      <c r="R318" s="295"/>
    </row>
    <row r="319" spans="1:18" s="5" customFormat="1" ht="60.75" customHeight="1">
      <c r="A319" s="12"/>
      <c r="B319" s="29">
        <v>212</v>
      </c>
      <c r="C319" s="445" t="s">
        <v>1716</v>
      </c>
      <c r="D319" s="445" t="s">
        <v>1717</v>
      </c>
      <c r="E319" s="465">
        <v>31480</v>
      </c>
      <c r="F319" s="465"/>
      <c r="G319" s="18"/>
      <c r="H319" s="18">
        <f t="shared" si="5"/>
        <v>31480</v>
      </c>
      <c r="I319" s="492" t="s">
        <v>1802</v>
      </c>
      <c r="J319" s="295"/>
      <c r="K319" s="295"/>
      <c r="L319" s="295"/>
      <c r="M319" s="295"/>
      <c r="N319" s="295"/>
      <c r="O319" s="492" t="s">
        <v>1994</v>
      </c>
      <c r="P319" s="492" t="s">
        <v>1995</v>
      </c>
      <c r="Q319" s="295"/>
      <c r="R319" s="295"/>
    </row>
    <row r="320" spans="1:18" s="5" customFormat="1" ht="60.75" customHeight="1">
      <c r="A320" s="12"/>
      <c r="B320" s="29">
        <v>213</v>
      </c>
      <c r="C320" s="445" t="s">
        <v>1718</v>
      </c>
      <c r="D320" s="445" t="s">
        <v>1719</v>
      </c>
      <c r="E320" s="465">
        <v>3200</v>
      </c>
      <c r="F320" s="465">
        <v>200</v>
      </c>
      <c r="G320" s="18"/>
      <c r="H320" s="18">
        <f t="shared" si="5"/>
        <v>3000</v>
      </c>
      <c r="I320" s="492" t="s">
        <v>1802</v>
      </c>
      <c r="J320" s="295"/>
      <c r="K320" s="295"/>
      <c r="L320" s="295"/>
      <c r="M320" s="295"/>
      <c r="N320" s="295"/>
      <c r="O320" s="492" t="s">
        <v>1996</v>
      </c>
      <c r="P320" s="492" t="s">
        <v>1960</v>
      </c>
      <c r="Q320" s="295"/>
      <c r="R320" s="295"/>
    </row>
    <row r="321" spans="1:18" s="5" customFormat="1" ht="60.75" customHeight="1">
      <c r="A321" s="12"/>
      <c r="B321" s="29">
        <v>214</v>
      </c>
      <c r="C321" s="445" t="s">
        <v>1720</v>
      </c>
      <c r="D321" s="445" t="s">
        <v>1695</v>
      </c>
      <c r="E321" s="465">
        <v>19520</v>
      </c>
      <c r="F321" s="465"/>
      <c r="G321" s="18"/>
      <c r="H321" s="18">
        <f t="shared" si="5"/>
        <v>19520</v>
      </c>
      <c r="I321" s="492" t="s">
        <v>1802</v>
      </c>
      <c r="J321" s="295"/>
      <c r="K321" s="295"/>
      <c r="L321" s="295"/>
      <c r="M321" s="295"/>
      <c r="N321" s="295"/>
      <c r="O321" s="492" t="s">
        <v>1997</v>
      </c>
      <c r="P321" s="492" t="s">
        <v>1998</v>
      </c>
      <c r="Q321" s="295"/>
      <c r="R321" s="295"/>
    </row>
    <row r="322" spans="1:18" s="5" customFormat="1" ht="60.75" customHeight="1">
      <c r="A322" s="12"/>
      <c r="B322" s="29">
        <v>215</v>
      </c>
      <c r="C322" s="445" t="s">
        <v>1721</v>
      </c>
      <c r="D322" s="445" t="s">
        <v>1722</v>
      </c>
      <c r="E322" s="465">
        <v>19461</v>
      </c>
      <c r="F322" s="465">
        <v>200</v>
      </c>
      <c r="G322" s="18"/>
      <c r="H322" s="18">
        <f t="shared" si="5"/>
        <v>19261</v>
      </c>
      <c r="I322" s="492" t="s">
        <v>1802</v>
      </c>
      <c r="J322" s="295"/>
      <c r="K322" s="295"/>
      <c r="L322" s="295"/>
      <c r="M322" s="295"/>
      <c r="N322" s="295"/>
      <c r="O322" s="492" t="s">
        <v>1999</v>
      </c>
      <c r="P322" s="492" t="s">
        <v>2000</v>
      </c>
      <c r="Q322" s="295"/>
      <c r="R322" s="295"/>
    </row>
    <row r="323" spans="1:18" s="5" customFormat="1" ht="60.75" customHeight="1">
      <c r="A323" s="12"/>
      <c r="B323" s="29">
        <v>216</v>
      </c>
      <c r="C323" s="445" t="s">
        <v>1723</v>
      </c>
      <c r="D323" s="445" t="s">
        <v>1709</v>
      </c>
      <c r="E323" s="465">
        <v>4087</v>
      </c>
      <c r="F323" s="465"/>
      <c r="G323" s="18"/>
      <c r="H323" s="18">
        <f t="shared" si="5"/>
        <v>4087</v>
      </c>
      <c r="I323" s="492" t="s">
        <v>1802</v>
      </c>
      <c r="J323" s="295"/>
      <c r="K323" s="295"/>
      <c r="L323" s="295"/>
      <c r="M323" s="295"/>
      <c r="N323" s="295"/>
      <c r="O323" s="492" t="s">
        <v>2001</v>
      </c>
      <c r="P323" s="492" t="s">
        <v>2002</v>
      </c>
      <c r="Q323" s="295"/>
      <c r="R323" s="295"/>
    </row>
    <row r="324" spans="1:18" s="5" customFormat="1" ht="60.75" customHeight="1">
      <c r="A324" s="12"/>
      <c r="B324" s="29">
        <v>217</v>
      </c>
      <c r="C324" s="445" t="s">
        <v>1723</v>
      </c>
      <c r="D324" s="445" t="s">
        <v>1709</v>
      </c>
      <c r="E324" s="465">
        <v>4680</v>
      </c>
      <c r="F324" s="465"/>
      <c r="G324" s="18"/>
      <c r="H324" s="18">
        <f t="shared" si="5"/>
        <v>4680</v>
      </c>
      <c r="I324" s="492" t="s">
        <v>1802</v>
      </c>
      <c r="J324" s="295"/>
      <c r="K324" s="295"/>
      <c r="L324" s="295"/>
      <c r="M324" s="295"/>
      <c r="N324" s="295"/>
      <c r="O324" s="492" t="s">
        <v>2003</v>
      </c>
      <c r="P324" s="492" t="s">
        <v>2004</v>
      </c>
      <c r="Q324" s="295"/>
      <c r="R324" s="295"/>
    </row>
    <row r="325" spans="1:18" s="5" customFormat="1" ht="60.75" customHeight="1">
      <c r="A325" s="12"/>
      <c r="B325" s="29">
        <v>218</v>
      </c>
      <c r="C325" s="445" t="s">
        <v>1723</v>
      </c>
      <c r="D325" s="445" t="s">
        <v>1709</v>
      </c>
      <c r="E325" s="465">
        <v>1006</v>
      </c>
      <c r="F325" s="465"/>
      <c r="G325" s="18"/>
      <c r="H325" s="18">
        <f t="shared" si="5"/>
        <v>1006</v>
      </c>
      <c r="I325" s="492" t="s">
        <v>1802</v>
      </c>
      <c r="J325" s="295"/>
      <c r="K325" s="295"/>
      <c r="L325" s="295"/>
      <c r="M325" s="295"/>
      <c r="N325" s="295"/>
      <c r="O325" s="492" t="s">
        <v>2005</v>
      </c>
      <c r="P325" s="492" t="s">
        <v>2006</v>
      </c>
      <c r="Q325" s="295"/>
      <c r="R325" s="295"/>
    </row>
    <row r="326" spans="1:18" s="5" customFormat="1" ht="60.75" customHeight="1">
      <c r="A326" s="12"/>
      <c r="B326" s="29">
        <v>219</v>
      </c>
      <c r="C326" s="445" t="s">
        <v>1724</v>
      </c>
      <c r="D326" s="445" t="s">
        <v>1725</v>
      </c>
      <c r="E326" s="465">
        <v>10832</v>
      </c>
      <c r="F326" s="465"/>
      <c r="G326" s="18"/>
      <c r="H326" s="18">
        <f t="shared" si="5"/>
        <v>10832</v>
      </c>
      <c r="I326" s="492" t="s">
        <v>1804</v>
      </c>
      <c r="J326" s="295"/>
      <c r="K326" s="295"/>
      <c r="L326" s="295"/>
      <c r="M326" s="295"/>
      <c r="N326" s="295"/>
      <c r="O326" s="492" t="s">
        <v>2007</v>
      </c>
      <c r="P326" s="492" t="s">
        <v>2008</v>
      </c>
      <c r="Q326" s="295"/>
      <c r="R326" s="295"/>
    </row>
    <row r="327" spans="1:18" s="5" customFormat="1" ht="60.75" customHeight="1">
      <c r="A327" s="12"/>
      <c r="B327" s="29">
        <v>220</v>
      </c>
      <c r="C327" s="445" t="s">
        <v>1726</v>
      </c>
      <c r="D327" s="445" t="s">
        <v>1727</v>
      </c>
      <c r="E327" s="465">
        <v>7415</v>
      </c>
      <c r="F327" s="465">
        <v>500</v>
      </c>
      <c r="G327" s="18"/>
      <c r="H327" s="18">
        <f t="shared" si="5"/>
        <v>6915</v>
      </c>
      <c r="I327" s="492" t="s">
        <v>1805</v>
      </c>
      <c r="J327" s="295"/>
      <c r="K327" s="295"/>
      <c r="L327" s="295"/>
      <c r="M327" s="295"/>
      <c r="N327" s="295"/>
      <c r="O327" s="492" t="s">
        <v>2009</v>
      </c>
      <c r="P327" s="492" t="s">
        <v>2010</v>
      </c>
      <c r="Q327" s="295"/>
      <c r="R327" s="295"/>
    </row>
    <row r="328" spans="1:18" s="5" customFormat="1" ht="60.75" customHeight="1">
      <c r="A328" s="12"/>
      <c r="B328" s="29">
        <v>221</v>
      </c>
      <c r="C328" s="445" t="s">
        <v>1728</v>
      </c>
      <c r="D328" s="445" t="s">
        <v>1729</v>
      </c>
      <c r="E328" s="465">
        <v>22553</v>
      </c>
      <c r="F328" s="465"/>
      <c r="G328" s="18"/>
      <c r="H328" s="18">
        <f t="shared" si="5"/>
        <v>22553</v>
      </c>
      <c r="I328" s="492" t="s">
        <v>1806</v>
      </c>
      <c r="J328" s="295"/>
      <c r="K328" s="295"/>
      <c r="L328" s="295"/>
      <c r="M328" s="295"/>
      <c r="N328" s="295"/>
      <c r="O328" s="492" t="s">
        <v>2011</v>
      </c>
      <c r="P328" s="492" t="s">
        <v>2012</v>
      </c>
      <c r="Q328" s="295"/>
      <c r="R328" s="295"/>
    </row>
    <row r="329" spans="1:18" s="5" customFormat="1" ht="60.75" customHeight="1">
      <c r="A329" s="12"/>
      <c r="B329" s="29">
        <v>222</v>
      </c>
      <c r="C329" s="445" t="s">
        <v>1726</v>
      </c>
      <c r="D329" s="445" t="s">
        <v>1727</v>
      </c>
      <c r="E329" s="465">
        <v>3400</v>
      </c>
      <c r="F329" s="465">
        <v>50</v>
      </c>
      <c r="G329" s="18"/>
      <c r="H329" s="18">
        <f t="shared" si="5"/>
        <v>3350</v>
      </c>
      <c r="I329" s="492" t="s">
        <v>1802</v>
      </c>
      <c r="J329" s="295"/>
      <c r="K329" s="295"/>
      <c r="L329" s="295"/>
      <c r="M329" s="295"/>
      <c r="N329" s="295"/>
      <c r="O329" s="492" t="s">
        <v>2013</v>
      </c>
      <c r="P329" s="492" t="s">
        <v>2014</v>
      </c>
      <c r="Q329" s="295"/>
      <c r="R329" s="295"/>
    </row>
    <row r="330" spans="1:18" s="5" customFormat="1" ht="60.75" customHeight="1">
      <c r="A330" s="12"/>
      <c r="B330" s="29">
        <v>223</v>
      </c>
      <c r="C330" s="445" t="s">
        <v>1730</v>
      </c>
      <c r="D330" s="445" t="s">
        <v>1731</v>
      </c>
      <c r="E330" s="465">
        <v>1375</v>
      </c>
      <c r="F330" s="465"/>
      <c r="G330" s="18"/>
      <c r="H330" s="18">
        <f t="shared" si="5"/>
        <v>1375</v>
      </c>
      <c r="I330" s="492" t="s">
        <v>1802</v>
      </c>
      <c r="J330" s="295"/>
      <c r="K330" s="295"/>
      <c r="L330" s="295"/>
      <c r="M330" s="295"/>
      <c r="N330" s="295"/>
      <c r="O330" s="492" t="s">
        <v>2015</v>
      </c>
      <c r="P330" s="492" t="s">
        <v>2016</v>
      </c>
      <c r="Q330" s="295"/>
      <c r="R330" s="295"/>
    </row>
    <row r="331" spans="1:18" s="5" customFormat="1" ht="60.75" customHeight="1">
      <c r="A331" s="12"/>
      <c r="B331" s="29">
        <v>224</v>
      </c>
      <c r="C331" s="445" t="s">
        <v>1732</v>
      </c>
      <c r="D331" s="445" t="s">
        <v>1733</v>
      </c>
      <c r="E331" s="465">
        <v>5150</v>
      </c>
      <c r="F331" s="465"/>
      <c r="G331" s="18"/>
      <c r="H331" s="18">
        <f t="shared" si="5"/>
        <v>5150</v>
      </c>
      <c r="I331" s="492" t="s">
        <v>1802</v>
      </c>
      <c r="J331" s="295"/>
      <c r="K331" s="295"/>
      <c r="L331" s="295"/>
      <c r="M331" s="295"/>
      <c r="N331" s="295"/>
      <c r="O331" s="492" t="s">
        <v>2017</v>
      </c>
      <c r="P331" s="492" t="s">
        <v>2018</v>
      </c>
      <c r="Q331" s="295"/>
      <c r="R331" s="295"/>
    </row>
    <row r="332" spans="1:18" s="5" customFormat="1" ht="60.75" customHeight="1">
      <c r="A332" s="12"/>
      <c r="B332" s="29">
        <v>225</v>
      </c>
      <c r="C332" s="445" t="s">
        <v>1734</v>
      </c>
      <c r="D332" s="445" t="s">
        <v>1735</v>
      </c>
      <c r="E332" s="465">
        <v>22400</v>
      </c>
      <c r="F332" s="465"/>
      <c r="G332" s="18"/>
      <c r="H332" s="18">
        <f t="shared" si="5"/>
        <v>22400</v>
      </c>
      <c r="I332" s="492" t="s">
        <v>1802</v>
      </c>
      <c r="J332" s="295"/>
      <c r="K332" s="295"/>
      <c r="L332" s="295"/>
      <c r="M332" s="295"/>
      <c r="N332" s="295"/>
      <c r="O332" s="492" t="s">
        <v>2019</v>
      </c>
      <c r="P332" s="492" t="s">
        <v>2020</v>
      </c>
      <c r="Q332" s="295"/>
      <c r="R332" s="295"/>
    </row>
    <row r="333" spans="1:18" s="5" customFormat="1" ht="60.75" customHeight="1">
      <c r="A333" s="12"/>
      <c r="B333" s="29">
        <v>226</v>
      </c>
      <c r="C333" s="445" t="s">
        <v>1736</v>
      </c>
      <c r="D333" s="445" t="s">
        <v>1737</v>
      </c>
      <c r="E333" s="465">
        <v>462003</v>
      </c>
      <c r="F333" s="465"/>
      <c r="G333" s="18"/>
      <c r="H333" s="18">
        <f t="shared" si="5"/>
        <v>462003</v>
      </c>
      <c r="I333" s="492" t="s">
        <v>1806</v>
      </c>
      <c r="J333" s="295"/>
      <c r="K333" s="295"/>
      <c r="L333" s="295"/>
      <c r="M333" s="295"/>
      <c r="N333" s="295"/>
      <c r="O333" s="492" t="s">
        <v>2021</v>
      </c>
      <c r="P333" s="492" t="s">
        <v>2022</v>
      </c>
      <c r="Q333" s="295"/>
      <c r="R333" s="295"/>
    </row>
    <row r="334" spans="1:18" s="5" customFormat="1" ht="60.75" customHeight="1">
      <c r="A334" s="12"/>
      <c r="B334" s="29">
        <v>227</v>
      </c>
      <c r="C334" s="445" t="s">
        <v>1721</v>
      </c>
      <c r="D334" s="445" t="s">
        <v>1722</v>
      </c>
      <c r="E334" s="465">
        <v>391223</v>
      </c>
      <c r="F334" s="465"/>
      <c r="G334" s="18"/>
      <c r="H334" s="18">
        <f t="shared" si="5"/>
        <v>391223</v>
      </c>
      <c r="I334" s="492" t="s">
        <v>1806</v>
      </c>
      <c r="J334" s="295"/>
      <c r="K334" s="295"/>
      <c r="L334" s="295"/>
      <c r="M334" s="295"/>
      <c r="N334" s="295"/>
      <c r="O334" s="492" t="s">
        <v>2023</v>
      </c>
      <c r="P334" s="492" t="s">
        <v>2024</v>
      </c>
      <c r="Q334" s="295"/>
      <c r="R334" s="295"/>
    </row>
    <row r="335" spans="1:18" s="5" customFormat="1" ht="60.75" customHeight="1">
      <c r="A335" s="12"/>
      <c r="B335" s="29">
        <v>228</v>
      </c>
      <c r="C335" s="445" t="s">
        <v>1738</v>
      </c>
      <c r="D335" s="445" t="s">
        <v>1739</v>
      </c>
      <c r="E335" s="465">
        <v>4392</v>
      </c>
      <c r="F335" s="465"/>
      <c r="G335" s="18"/>
      <c r="H335" s="18">
        <f t="shared" si="5"/>
        <v>4392</v>
      </c>
      <c r="I335" s="492" t="s">
        <v>1807</v>
      </c>
      <c r="J335" s="295"/>
      <c r="K335" s="295"/>
      <c r="L335" s="295"/>
      <c r="M335" s="295"/>
      <c r="N335" s="295"/>
      <c r="O335" s="492" t="s">
        <v>2025</v>
      </c>
      <c r="P335" s="492" t="s">
        <v>2026</v>
      </c>
      <c r="Q335" s="295"/>
      <c r="R335" s="295"/>
    </row>
    <row r="336" spans="1:18" s="5" customFormat="1" ht="60.75" customHeight="1">
      <c r="A336" s="12"/>
      <c r="B336" s="29">
        <v>229</v>
      </c>
      <c r="C336" s="445" t="s">
        <v>1740</v>
      </c>
      <c r="D336" s="445" t="s">
        <v>1741</v>
      </c>
      <c r="E336" s="465">
        <v>4109</v>
      </c>
      <c r="F336" s="465"/>
      <c r="G336" s="18"/>
      <c r="H336" s="18">
        <f t="shared" si="5"/>
        <v>4109</v>
      </c>
      <c r="I336" s="492" t="s">
        <v>1807</v>
      </c>
      <c r="J336" s="295"/>
      <c r="K336" s="295"/>
      <c r="L336" s="295"/>
      <c r="M336" s="295"/>
      <c r="N336" s="295"/>
      <c r="O336" s="492" t="s">
        <v>2027</v>
      </c>
      <c r="P336" s="492" t="s">
        <v>2028</v>
      </c>
      <c r="Q336" s="295"/>
      <c r="R336" s="295"/>
    </row>
    <row r="337" spans="1:18" s="5" customFormat="1" ht="60.75" customHeight="1">
      <c r="A337" s="12"/>
      <c r="B337" s="29">
        <v>230</v>
      </c>
      <c r="C337" s="445" t="s">
        <v>1742</v>
      </c>
      <c r="D337" s="445" t="s">
        <v>1743</v>
      </c>
      <c r="E337" s="465">
        <v>7500</v>
      </c>
      <c r="F337" s="465">
        <v>3750</v>
      </c>
      <c r="G337" s="18"/>
      <c r="H337" s="18">
        <f t="shared" si="5"/>
        <v>3750</v>
      </c>
      <c r="I337" s="492" t="s">
        <v>1807</v>
      </c>
      <c r="J337" s="295"/>
      <c r="K337" s="295"/>
      <c r="L337" s="295"/>
      <c r="M337" s="295"/>
      <c r="N337" s="295"/>
      <c r="O337" s="492" t="s">
        <v>2029</v>
      </c>
      <c r="P337" s="492" t="s">
        <v>2030</v>
      </c>
      <c r="Q337" s="295"/>
      <c r="R337" s="295"/>
    </row>
    <row r="338" spans="1:18" s="5" customFormat="1" ht="60.75" customHeight="1">
      <c r="A338" s="12"/>
      <c r="B338" s="29">
        <v>231</v>
      </c>
      <c r="C338" s="445" t="s">
        <v>1744</v>
      </c>
      <c r="D338" s="445" t="s">
        <v>1745</v>
      </c>
      <c r="E338" s="465">
        <v>850</v>
      </c>
      <c r="F338" s="465"/>
      <c r="G338" s="18"/>
      <c r="H338" s="18">
        <f t="shared" si="5"/>
        <v>850</v>
      </c>
      <c r="I338" s="492" t="s">
        <v>1807</v>
      </c>
      <c r="J338" s="295"/>
      <c r="K338" s="295"/>
      <c r="L338" s="295"/>
      <c r="M338" s="295"/>
      <c r="N338" s="295"/>
      <c r="O338" s="492" t="s">
        <v>2031</v>
      </c>
      <c r="P338" s="492" t="s">
        <v>2032</v>
      </c>
      <c r="Q338" s="295"/>
      <c r="R338" s="295"/>
    </row>
    <row r="339" spans="1:18" s="5" customFormat="1" ht="60.75" customHeight="1">
      <c r="A339" s="12"/>
      <c r="B339" s="29">
        <v>232</v>
      </c>
      <c r="C339" s="445" t="s">
        <v>1746</v>
      </c>
      <c r="D339" s="445" t="s">
        <v>1747</v>
      </c>
      <c r="E339" s="465">
        <v>2776</v>
      </c>
      <c r="F339" s="465"/>
      <c r="G339" s="18"/>
      <c r="H339" s="18">
        <f t="shared" si="5"/>
        <v>2776</v>
      </c>
      <c r="I339" s="492" t="s">
        <v>1807</v>
      </c>
      <c r="J339" s="295"/>
      <c r="K339" s="295"/>
      <c r="L339" s="295"/>
      <c r="M339" s="295"/>
      <c r="N339" s="295"/>
      <c r="O339" s="492" t="s">
        <v>2033</v>
      </c>
      <c r="P339" s="492" t="s">
        <v>2034</v>
      </c>
      <c r="Q339" s="295"/>
      <c r="R339" s="295"/>
    </row>
    <row r="340" spans="1:18" s="5" customFormat="1" ht="60.75" customHeight="1">
      <c r="A340" s="12"/>
      <c r="B340" s="29">
        <v>233</v>
      </c>
      <c r="C340" s="445" t="s">
        <v>1748</v>
      </c>
      <c r="D340" s="445" t="s">
        <v>1719</v>
      </c>
      <c r="E340" s="465">
        <v>5200</v>
      </c>
      <c r="F340" s="465"/>
      <c r="G340" s="18"/>
      <c r="H340" s="18">
        <f t="shared" si="5"/>
        <v>5200</v>
      </c>
      <c r="I340" s="492" t="s">
        <v>1807</v>
      </c>
      <c r="J340" s="295"/>
      <c r="K340" s="295"/>
      <c r="L340" s="295"/>
      <c r="M340" s="295"/>
      <c r="N340" s="295"/>
      <c r="O340" s="492" t="s">
        <v>2035</v>
      </c>
      <c r="P340" s="492" t="s">
        <v>2036</v>
      </c>
      <c r="Q340" s="295"/>
      <c r="R340" s="295"/>
    </row>
    <row r="341" spans="1:18" s="5" customFormat="1" ht="60.75" customHeight="1">
      <c r="A341" s="12"/>
      <c r="B341" s="29">
        <v>234</v>
      </c>
      <c r="C341" s="445" t="s">
        <v>1749</v>
      </c>
      <c r="D341" s="445" t="s">
        <v>1750</v>
      </c>
      <c r="E341" s="465">
        <v>7735</v>
      </c>
      <c r="F341" s="465"/>
      <c r="G341" s="18"/>
      <c r="H341" s="18">
        <f t="shared" si="5"/>
        <v>7735</v>
      </c>
      <c r="I341" s="492" t="s">
        <v>1807</v>
      </c>
      <c r="J341" s="295"/>
      <c r="K341" s="295"/>
      <c r="L341" s="295"/>
      <c r="M341" s="295"/>
      <c r="N341" s="295"/>
      <c r="O341" s="492" t="s">
        <v>2037</v>
      </c>
      <c r="P341" s="492" t="s">
        <v>2038</v>
      </c>
      <c r="Q341" s="295"/>
      <c r="R341" s="295"/>
    </row>
    <row r="342" spans="1:18" s="5" customFormat="1" ht="60.75" customHeight="1">
      <c r="A342" s="12"/>
      <c r="B342" s="29">
        <v>235</v>
      </c>
      <c r="C342" s="445" t="s">
        <v>1751</v>
      </c>
      <c r="D342" s="445" t="s">
        <v>1752</v>
      </c>
      <c r="E342" s="465">
        <v>8000</v>
      </c>
      <c r="F342" s="465"/>
      <c r="G342" s="18"/>
      <c r="H342" s="18">
        <f t="shared" si="5"/>
        <v>8000</v>
      </c>
      <c r="I342" s="492" t="s">
        <v>1807</v>
      </c>
      <c r="J342" s="295"/>
      <c r="K342" s="295"/>
      <c r="L342" s="295"/>
      <c r="M342" s="295"/>
      <c r="N342" s="295"/>
      <c r="O342" s="492" t="s">
        <v>2039</v>
      </c>
      <c r="P342" s="492" t="s">
        <v>2040</v>
      </c>
      <c r="Q342" s="295"/>
      <c r="R342" s="295"/>
    </row>
    <row r="343" spans="1:18" s="5" customFormat="1" ht="60.75" customHeight="1">
      <c r="A343" s="12"/>
      <c r="B343" s="29">
        <v>236</v>
      </c>
      <c r="C343" s="445" t="s">
        <v>1753</v>
      </c>
      <c r="D343" s="445" t="s">
        <v>1754</v>
      </c>
      <c r="E343" s="465">
        <v>5622</v>
      </c>
      <c r="F343" s="465">
        <v>0</v>
      </c>
      <c r="G343" s="18"/>
      <c r="H343" s="18">
        <f t="shared" si="5"/>
        <v>5622</v>
      </c>
      <c r="I343" s="492" t="s">
        <v>1807</v>
      </c>
      <c r="J343" s="295"/>
      <c r="K343" s="295"/>
      <c r="L343" s="295"/>
      <c r="M343" s="295"/>
      <c r="N343" s="295"/>
      <c r="O343" s="492" t="s">
        <v>2041</v>
      </c>
      <c r="P343" s="492" t="s">
        <v>2042</v>
      </c>
      <c r="Q343" s="295"/>
      <c r="R343" s="295"/>
    </row>
    <row r="344" spans="1:18" s="5" customFormat="1" ht="60.75" customHeight="1">
      <c r="A344" s="12"/>
      <c r="B344" s="29">
        <v>237</v>
      </c>
      <c r="C344" s="445" t="s">
        <v>1756</v>
      </c>
      <c r="D344" s="445" t="s">
        <v>1702</v>
      </c>
      <c r="E344" s="465">
        <v>2375</v>
      </c>
      <c r="F344" s="465"/>
      <c r="G344" s="18"/>
      <c r="H344" s="18">
        <f t="shared" si="5"/>
        <v>2375</v>
      </c>
      <c r="I344" s="492" t="s">
        <v>1807</v>
      </c>
      <c r="J344" s="298">
        <v>0</v>
      </c>
      <c r="K344" s="298">
        <v>0</v>
      </c>
      <c r="L344" s="298"/>
      <c r="M344" s="298"/>
      <c r="N344" s="298"/>
      <c r="O344" s="492" t="s">
        <v>2043</v>
      </c>
      <c r="P344" s="492" t="s">
        <v>2044</v>
      </c>
      <c r="Q344" s="295"/>
      <c r="R344" s="295"/>
    </row>
    <row r="345" spans="1:18" s="5" customFormat="1" ht="60.75" customHeight="1">
      <c r="A345" s="12"/>
      <c r="B345" s="29">
        <v>238</v>
      </c>
      <c r="C345" s="445" t="s">
        <v>1757</v>
      </c>
      <c r="D345" s="445" t="s">
        <v>1758</v>
      </c>
      <c r="E345" s="465">
        <v>5005</v>
      </c>
      <c r="F345" s="465"/>
      <c r="G345" s="18"/>
      <c r="H345" s="18">
        <f t="shared" si="5"/>
        <v>5005</v>
      </c>
      <c r="I345" s="492" t="s">
        <v>1807</v>
      </c>
      <c r="J345" s="295"/>
      <c r="K345" s="232"/>
      <c r="L345" s="232"/>
      <c r="M345" s="232"/>
      <c r="N345" s="232"/>
      <c r="O345" s="492" t="s">
        <v>2045</v>
      </c>
      <c r="P345" s="492" t="s">
        <v>2046</v>
      </c>
      <c r="Q345" s="295"/>
      <c r="R345" s="295"/>
    </row>
    <row r="346" spans="1:18" s="5" customFormat="1" ht="60.75" customHeight="1">
      <c r="A346" s="12"/>
      <c r="B346" s="29">
        <v>239</v>
      </c>
      <c r="C346" s="445" t="s">
        <v>1759</v>
      </c>
      <c r="D346" s="445" t="s">
        <v>1760</v>
      </c>
      <c r="E346" s="465">
        <v>2875</v>
      </c>
      <c r="F346" s="465"/>
      <c r="G346" s="18"/>
      <c r="H346" s="18">
        <f t="shared" si="5"/>
        <v>2875</v>
      </c>
      <c r="I346" s="492" t="s">
        <v>1807</v>
      </c>
      <c r="J346" s="295"/>
      <c r="K346" s="295"/>
      <c r="L346" s="232"/>
      <c r="M346" s="232"/>
      <c r="N346" s="232"/>
      <c r="O346" s="492" t="s">
        <v>2047</v>
      </c>
      <c r="P346" s="492" t="s">
        <v>2048</v>
      </c>
      <c r="Q346" s="295"/>
      <c r="R346" s="295"/>
    </row>
    <row r="347" spans="1:18" s="5" customFormat="1" ht="60.75" customHeight="1">
      <c r="A347" s="12"/>
      <c r="B347" s="29">
        <v>240</v>
      </c>
      <c r="C347" s="445" t="s">
        <v>1761</v>
      </c>
      <c r="D347" s="445" t="s">
        <v>1762</v>
      </c>
      <c r="E347" s="465">
        <v>34114</v>
      </c>
      <c r="F347" s="465"/>
      <c r="G347" s="18"/>
      <c r="H347" s="18">
        <f t="shared" si="5"/>
        <v>34114</v>
      </c>
      <c r="I347" s="492" t="s">
        <v>1807</v>
      </c>
      <c r="J347" s="295"/>
      <c r="K347" s="295"/>
      <c r="L347" s="232"/>
      <c r="M347" s="232"/>
      <c r="N347" s="232"/>
      <c r="O347" s="492" t="s">
        <v>2049</v>
      </c>
      <c r="P347" s="492" t="s">
        <v>2050</v>
      </c>
      <c r="Q347" s="295"/>
      <c r="R347" s="295"/>
    </row>
    <row r="348" spans="1:18" s="5" customFormat="1" ht="60.75" customHeight="1">
      <c r="A348" s="12"/>
      <c r="B348" s="29">
        <v>241</v>
      </c>
      <c r="C348" s="445" t="s">
        <v>1763</v>
      </c>
      <c r="D348" s="445" t="s">
        <v>1764</v>
      </c>
      <c r="E348" s="465">
        <v>3200</v>
      </c>
      <c r="F348" s="465"/>
      <c r="G348" s="18"/>
      <c r="H348" s="18">
        <f t="shared" si="5"/>
        <v>3200</v>
      </c>
      <c r="I348" s="492" t="s">
        <v>1807</v>
      </c>
      <c r="J348" s="295"/>
      <c r="K348" s="295"/>
      <c r="L348" s="232"/>
      <c r="M348" s="232"/>
      <c r="N348" s="232"/>
      <c r="O348" s="492" t="s">
        <v>2051</v>
      </c>
      <c r="P348" s="492" t="s">
        <v>1960</v>
      </c>
      <c r="Q348" s="295"/>
      <c r="R348" s="295"/>
    </row>
    <row r="349" spans="1:18" s="5" customFormat="1" ht="60.75" customHeight="1">
      <c r="A349" s="12"/>
      <c r="B349" s="29">
        <v>242</v>
      </c>
      <c r="C349" s="445" t="s">
        <v>1765</v>
      </c>
      <c r="D349" s="445" t="s">
        <v>1766</v>
      </c>
      <c r="E349" s="465">
        <v>6500</v>
      </c>
      <c r="F349" s="465"/>
      <c r="G349" s="18"/>
      <c r="H349" s="18">
        <f t="shared" si="5"/>
        <v>6500</v>
      </c>
      <c r="I349" s="492" t="s">
        <v>1802</v>
      </c>
      <c r="J349" s="295"/>
      <c r="K349" s="295"/>
      <c r="L349" s="232"/>
      <c r="M349" s="232"/>
      <c r="N349" s="232"/>
      <c r="O349" s="492" t="s">
        <v>2052</v>
      </c>
      <c r="P349" s="492" t="s">
        <v>2053</v>
      </c>
      <c r="Q349" s="295"/>
      <c r="R349" s="295"/>
    </row>
    <row r="350" spans="1:18" s="5" customFormat="1" ht="60.75" customHeight="1">
      <c r="A350" s="12"/>
      <c r="B350" s="29">
        <v>243</v>
      </c>
      <c r="C350" s="445" t="s">
        <v>1767</v>
      </c>
      <c r="D350" s="445" t="s">
        <v>1768</v>
      </c>
      <c r="E350" s="465">
        <v>5325</v>
      </c>
      <c r="F350" s="465"/>
      <c r="G350" s="18"/>
      <c r="H350" s="18">
        <f t="shared" si="5"/>
        <v>5325</v>
      </c>
      <c r="I350" s="492" t="s">
        <v>1807</v>
      </c>
      <c r="J350" s="295"/>
      <c r="K350" s="295"/>
      <c r="L350" s="232"/>
      <c r="M350" s="232"/>
      <c r="N350" s="232"/>
      <c r="O350" s="492" t="s">
        <v>2054</v>
      </c>
      <c r="P350" s="492" t="s">
        <v>2055</v>
      </c>
      <c r="Q350" s="295"/>
      <c r="R350" s="295"/>
    </row>
    <row r="351" spans="1:18" s="5" customFormat="1" ht="60.75" customHeight="1">
      <c r="A351" s="12"/>
      <c r="B351" s="29">
        <v>244</v>
      </c>
      <c r="C351" s="445" t="s">
        <v>1769</v>
      </c>
      <c r="D351" s="445" t="s">
        <v>1770</v>
      </c>
      <c r="E351" s="465">
        <v>961</v>
      </c>
      <c r="F351" s="465"/>
      <c r="G351" s="18"/>
      <c r="H351" s="18">
        <f t="shared" si="5"/>
        <v>961</v>
      </c>
      <c r="I351" s="492" t="s">
        <v>1803</v>
      </c>
      <c r="J351" s="295"/>
      <c r="K351" s="295"/>
      <c r="L351" s="232"/>
      <c r="M351" s="232"/>
      <c r="N351" s="232"/>
      <c r="O351" s="492" t="s">
        <v>2056</v>
      </c>
      <c r="P351" s="492" t="s">
        <v>2057</v>
      </c>
      <c r="Q351" s="295"/>
      <c r="R351" s="295"/>
    </row>
    <row r="352" spans="1:18" s="5" customFormat="1" ht="60.75" customHeight="1">
      <c r="A352" s="12"/>
      <c r="B352" s="29">
        <v>245</v>
      </c>
      <c r="C352" s="445" t="s">
        <v>1771</v>
      </c>
      <c r="D352" s="445" t="s">
        <v>1772</v>
      </c>
      <c r="E352" s="465">
        <v>10200</v>
      </c>
      <c r="F352" s="465"/>
      <c r="G352" s="18"/>
      <c r="H352" s="18">
        <f t="shared" si="5"/>
        <v>10200</v>
      </c>
      <c r="I352" s="492" t="s">
        <v>1802</v>
      </c>
      <c r="J352" s="295"/>
      <c r="K352" s="295"/>
      <c r="L352" s="232"/>
      <c r="M352" s="232"/>
      <c r="N352" s="232"/>
      <c r="O352" s="492" t="s">
        <v>2058</v>
      </c>
      <c r="P352" s="492" t="s">
        <v>2059</v>
      </c>
      <c r="Q352" s="295"/>
      <c r="R352" s="295"/>
    </row>
    <row r="353" spans="1:18" s="5" customFormat="1" ht="60.75" customHeight="1">
      <c r="A353" s="12"/>
      <c r="B353" s="29">
        <v>246</v>
      </c>
      <c r="C353" s="445" t="s">
        <v>1773</v>
      </c>
      <c r="D353" s="445" t="s">
        <v>1768</v>
      </c>
      <c r="E353" s="465">
        <v>8018</v>
      </c>
      <c r="F353" s="465"/>
      <c r="G353" s="18"/>
      <c r="H353" s="18">
        <f t="shared" si="5"/>
        <v>8018</v>
      </c>
      <c r="I353" s="492" t="s">
        <v>1807</v>
      </c>
      <c r="J353" s="295"/>
      <c r="K353" s="295"/>
      <c r="L353" s="232"/>
      <c r="M353" s="232"/>
      <c r="N353" s="232"/>
      <c r="O353" s="492" t="s">
        <v>2060</v>
      </c>
      <c r="P353" s="492" t="s">
        <v>2061</v>
      </c>
      <c r="Q353" s="295"/>
      <c r="R353" s="295"/>
    </row>
    <row r="354" spans="1:18" s="5" customFormat="1" ht="60.75" customHeight="1">
      <c r="A354" s="12"/>
      <c r="B354" s="29">
        <v>247</v>
      </c>
      <c r="C354" s="445" t="s">
        <v>5208</v>
      </c>
      <c r="D354" s="445" t="s">
        <v>1745</v>
      </c>
      <c r="E354" s="465">
        <v>692215</v>
      </c>
      <c r="F354" s="465"/>
      <c r="G354" s="18"/>
      <c r="H354" s="18">
        <f t="shared" si="5"/>
        <v>692215</v>
      </c>
      <c r="I354" s="492" t="s">
        <v>5316</v>
      </c>
      <c r="J354" s="295"/>
      <c r="K354" s="295"/>
      <c r="L354" s="232"/>
      <c r="M354" s="232"/>
      <c r="N354" s="232"/>
      <c r="O354" s="492" t="s">
        <v>5552</v>
      </c>
      <c r="P354" s="492" t="s">
        <v>5553</v>
      </c>
      <c r="Q354" s="295"/>
      <c r="R354" s="295"/>
    </row>
    <row r="355" spans="1:18" s="5" customFormat="1" ht="60.75" customHeight="1">
      <c r="A355" s="12"/>
      <c r="B355" s="29">
        <v>248</v>
      </c>
      <c r="C355" s="445" t="s">
        <v>5209</v>
      </c>
      <c r="D355" s="445" t="s">
        <v>5210</v>
      </c>
      <c r="E355" s="465">
        <v>17000</v>
      </c>
      <c r="F355" s="465"/>
      <c r="G355" s="18"/>
      <c r="H355" s="18">
        <f t="shared" si="5"/>
        <v>17000</v>
      </c>
      <c r="I355" s="492" t="s">
        <v>5316</v>
      </c>
      <c r="J355" s="295"/>
      <c r="K355" s="295"/>
      <c r="L355" s="232"/>
      <c r="M355" s="232"/>
      <c r="N355" s="232"/>
      <c r="O355" s="492" t="s">
        <v>5554</v>
      </c>
      <c r="P355" s="492" t="s">
        <v>5555</v>
      </c>
      <c r="Q355" s="295"/>
      <c r="R355" s="295"/>
    </row>
    <row r="356" spans="1:18" s="5" customFormat="1" ht="60.75" customHeight="1">
      <c r="A356" s="12"/>
      <c r="B356" s="29">
        <v>249</v>
      </c>
      <c r="C356" s="445" t="s">
        <v>1755</v>
      </c>
      <c r="D356" s="445" t="s">
        <v>5211</v>
      </c>
      <c r="E356" s="465">
        <v>49600</v>
      </c>
      <c r="F356" s="465"/>
      <c r="G356" s="18"/>
      <c r="H356" s="18">
        <f t="shared" si="5"/>
        <v>49600</v>
      </c>
      <c r="I356" s="492" t="s">
        <v>5316</v>
      </c>
      <c r="J356" s="295"/>
      <c r="K356" s="295"/>
      <c r="L356" s="232"/>
      <c r="M356" s="232"/>
      <c r="N356" s="232"/>
      <c r="O356" s="492" t="s">
        <v>5556</v>
      </c>
      <c r="P356" s="492" t="s">
        <v>5557</v>
      </c>
      <c r="Q356" s="295"/>
      <c r="R356" s="295"/>
    </row>
    <row r="357" spans="1:18" s="5" customFormat="1" ht="60.75" customHeight="1">
      <c r="A357" s="12"/>
      <c r="B357" s="29">
        <v>250</v>
      </c>
      <c r="C357" s="445" t="s">
        <v>5212</v>
      </c>
      <c r="D357" s="445" t="s">
        <v>5213</v>
      </c>
      <c r="E357" s="465">
        <v>584637</v>
      </c>
      <c r="F357" s="465"/>
      <c r="G357" s="18"/>
      <c r="H357" s="18">
        <f t="shared" si="5"/>
        <v>584637</v>
      </c>
      <c r="I357" s="492" t="s">
        <v>5316</v>
      </c>
      <c r="J357" s="295"/>
      <c r="K357" s="295"/>
      <c r="L357" s="232"/>
      <c r="M357" s="232"/>
      <c r="N357" s="232"/>
      <c r="O357" s="492" t="s">
        <v>5558</v>
      </c>
      <c r="P357" s="492" t="s">
        <v>5559</v>
      </c>
      <c r="Q357" s="295"/>
      <c r="R357" s="295"/>
    </row>
    <row r="358" spans="1:18" s="5" customFormat="1" ht="60.75" customHeight="1">
      <c r="A358" s="12"/>
      <c r="B358" s="29">
        <v>251</v>
      </c>
      <c r="C358" s="442" t="s">
        <v>3869</v>
      </c>
      <c r="D358" s="442" t="s">
        <v>3870</v>
      </c>
      <c r="E358" s="466">
        <v>1960</v>
      </c>
      <c r="F358" s="481">
        <v>0</v>
      </c>
      <c r="G358" s="18"/>
      <c r="H358" s="18">
        <f t="shared" si="5"/>
        <v>1960</v>
      </c>
      <c r="I358" s="445" t="s">
        <v>3998</v>
      </c>
      <c r="J358" s="295"/>
      <c r="K358" s="295"/>
      <c r="L358" s="232"/>
      <c r="M358" s="232"/>
      <c r="N358" s="232"/>
      <c r="O358" s="444" t="s">
        <v>4043</v>
      </c>
      <c r="P358" s="503" t="s">
        <v>4044</v>
      </c>
      <c r="Q358" s="295"/>
      <c r="R358" s="295"/>
    </row>
    <row r="359" spans="1:18" s="5" customFormat="1" ht="60.75" customHeight="1">
      <c r="A359" s="12"/>
      <c r="B359" s="29">
        <v>252</v>
      </c>
      <c r="C359" s="442" t="s">
        <v>3871</v>
      </c>
      <c r="D359" s="442" t="s">
        <v>3872</v>
      </c>
      <c r="E359" s="467">
        <v>5000</v>
      </c>
      <c r="F359" s="481">
        <v>0</v>
      </c>
      <c r="G359" s="18"/>
      <c r="H359" s="18">
        <f t="shared" si="5"/>
        <v>5000</v>
      </c>
      <c r="I359" s="445" t="s">
        <v>3999</v>
      </c>
      <c r="J359" s="295"/>
      <c r="K359" s="295"/>
      <c r="L359" s="232"/>
      <c r="M359" s="232"/>
      <c r="N359" s="232"/>
      <c r="O359" s="444" t="s">
        <v>4045</v>
      </c>
      <c r="P359" s="442" t="s">
        <v>4046</v>
      </c>
      <c r="Q359" s="295"/>
      <c r="R359" s="295"/>
    </row>
    <row r="360" spans="1:18" s="5" customFormat="1" ht="60.75" customHeight="1">
      <c r="A360" s="12"/>
      <c r="B360" s="29">
        <v>253</v>
      </c>
      <c r="C360" s="442" t="s">
        <v>3873</v>
      </c>
      <c r="D360" s="442" t="s">
        <v>3874</v>
      </c>
      <c r="E360" s="467">
        <v>2257</v>
      </c>
      <c r="F360" s="481">
        <v>0</v>
      </c>
      <c r="G360" s="18"/>
      <c r="H360" s="18">
        <f t="shared" si="5"/>
        <v>2257</v>
      </c>
      <c r="I360" s="445" t="s">
        <v>3999</v>
      </c>
      <c r="J360" s="295"/>
      <c r="K360" s="295"/>
      <c r="L360" s="232"/>
      <c r="M360" s="232"/>
      <c r="N360" s="232"/>
      <c r="O360" s="444" t="s">
        <v>4047</v>
      </c>
      <c r="P360" s="442" t="s">
        <v>4048</v>
      </c>
      <c r="Q360" s="295"/>
      <c r="R360" s="295"/>
    </row>
    <row r="361" spans="1:18" s="5" customFormat="1" ht="60.75" customHeight="1">
      <c r="A361" s="12"/>
      <c r="B361" s="29">
        <v>254</v>
      </c>
      <c r="C361" s="442" t="s">
        <v>3875</v>
      </c>
      <c r="D361" s="442" t="s">
        <v>3876</v>
      </c>
      <c r="E361" s="467">
        <v>4542</v>
      </c>
      <c r="F361" s="481">
        <v>0</v>
      </c>
      <c r="G361" s="18"/>
      <c r="H361" s="18">
        <f t="shared" si="5"/>
        <v>4542</v>
      </c>
      <c r="I361" s="445" t="s">
        <v>3999</v>
      </c>
      <c r="J361" s="295"/>
      <c r="K361" s="295"/>
      <c r="L361" s="295"/>
      <c r="M361" s="295"/>
      <c r="N361" s="295"/>
      <c r="O361" s="444" t="s">
        <v>4049</v>
      </c>
      <c r="P361" s="503" t="s">
        <v>4050</v>
      </c>
      <c r="Q361" s="295"/>
      <c r="R361" s="295"/>
    </row>
    <row r="362" spans="1:18" s="5" customFormat="1" ht="60.75" customHeight="1">
      <c r="A362" s="12"/>
      <c r="B362" s="29">
        <v>255</v>
      </c>
      <c r="C362" s="442" t="s">
        <v>3877</v>
      </c>
      <c r="D362" s="442" t="s">
        <v>3878</v>
      </c>
      <c r="E362" s="467">
        <v>10570</v>
      </c>
      <c r="F362" s="481">
        <v>0</v>
      </c>
      <c r="G362" s="18"/>
      <c r="H362" s="18">
        <f t="shared" si="5"/>
        <v>10570</v>
      </c>
      <c r="I362" s="445" t="s">
        <v>3999</v>
      </c>
      <c r="J362" s="295"/>
      <c r="K362" s="295"/>
      <c r="L362" s="295"/>
      <c r="M362" s="295"/>
      <c r="N362" s="295"/>
      <c r="O362" s="444" t="s">
        <v>4051</v>
      </c>
      <c r="P362" s="503" t="s">
        <v>4052</v>
      </c>
      <c r="Q362" s="295"/>
      <c r="R362" s="295"/>
    </row>
    <row r="363" spans="1:18" s="5" customFormat="1" ht="60.75" customHeight="1">
      <c r="A363" s="12"/>
      <c r="B363" s="29">
        <v>256</v>
      </c>
      <c r="C363" s="442" t="s">
        <v>3877</v>
      </c>
      <c r="D363" s="442" t="s">
        <v>3879</v>
      </c>
      <c r="E363" s="467">
        <v>12217</v>
      </c>
      <c r="F363" s="481">
        <v>0</v>
      </c>
      <c r="G363" s="18"/>
      <c r="H363" s="18">
        <f t="shared" si="5"/>
        <v>12217</v>
      </c>
      <c r="I363" s="445" t="s">
        <v>3999</v>
      </c>
      <c r="J363" s="295"/>
      <c r="K363" s="295"/>
      <c r="L363" s="295"/>
      <c r="M363" s="295"/>
      <c r="N363" s="295"/>
      <c r="O363" s="444" t="s">
        <v>4053</v>
      </c>
      <c r="P363" s="503" t="s">
        <v>4054</v>
      </c>
      <c r="Q363" s="295"/>
      <c r="R363" s="295"/>
    </row>
    <row r="364" spans="1:18" s="5" customFormat="1" ht="60.75" customHeight="1">
      <c r="A364" s="12"/>
      <c r="B364" s="29">
        <v>257</v>
      </c>
      <c r="C364" s="442" t="s">
        <v>3877</v>
      </c>
      <c r="D364" s="442" t="s">
        <v>3878</v>
      </c>
      <c r="E364" s="467">
        <v>9169</v>
      </c>
      <c r="F364" s="481">
        <v>0</v>
      </c>
      <c r="G364" s="18"/>
      <c r="H364" s="18">
        <f t="shared" si="5"/>
        <v>9169</v>
      </c>
      <c r="I364" s="445" t="s">
        <v>3999</v>
      </c>
      <c r="J364" s="295"/>
      <c r="K364" s="295"/>
      <c r="L364" s="295"/>
      <c r="M364" s="295"/>
      <c r="N364" s="295"/>
      <c r="O364" s="444" t="s">
        <v>4055</v>
      </c>
      <c r="P364" s="503" t="s">
        <v>4056</v>
      </c>
      <c r="Q364" s="295"/>
      <c r="R364" s="295"/>
    </row>
    <row r="365" spans="1:18" s="5" customFormat="1" ht="60.75" customHeight="1">
      <c r="A365" s="12"/>
      <c r="B365" s="29">
        <v>258</v>
      </c>
      <c r="C365" s="442" t="s">
        <v>3880</v>
      </c>
      <c r="D365" s="442" t="s">
        <v>3878</v>
      </c>
      <c r="E365" s="467">
        <v>2782</v>
      </c>
      <c r="F365" s="481">
        <v>0</v>
      </c>
      <c r="G365" s="18"/>
      <c r="H365" s="18">
        <f aca="true" t="shared" si="6" ref="H365:H428">E365-F365-G365</f>
        <v>2782</v>
      </c>
      <c r="I365" s="445" t="s">
        <v>3999</v>
      </c>
      <c r="J365" s="295"/>
      <c r="K365" s="295"/>
      <c r="L365" s="295"/>
      <c r="M365" s="295"/>
      <c r="N365" s="295"/>
      <c r="O365" s="444" t="s">
        <v>4057</v>
      </c>
      <c r="P365" s="503" t="s">
        <v>4058</v>
      </c>
      <c r="Q365" s="295"/>
      <c r="R365" s="295"/>
    </row>
    <row r="366" spans="1:18" s="5" customFormat="1" ht="60.75" customHeight="1">
      <c r="A366" s="12"/>
      <c r="B366" s="29">
        <v>259</v>
      </c>
      <c r="C366" s="442" t="s">
        <v>3877</v>
      </c>
      <c r="D366" s="442" t="s">
        <v>3878</v>
      </c>
      <c r="E366" s="467">
        <v>1981</v>
      </c>
      <c r="F366" s="481">
        <v>0</v>
      </c>
      <c r="G366" s="18"/>
      <c r="H366" s="18">
        <f t="shared" si="6"/>
        <v>1981</v>
      </c>
      <c r="I366" s="445" t="s">
        <v>3999</v>
      </c>
      <c r="J366" s="295"/>
      <c r="K366" s="295"/>
      <c r="L366" s="295"/>
      <c r="M366" s="295"/>
      <c r="N366" s="295"/>
      <c r="O366" s="444" t="s">
        <v>4059</v>
      </c>
      <c r="P366" s="503" t="s">
        <v>4060</v>
      </c>
      <c r="Q366" s="295"/>
      <c r="R366" s="295"/>
    </row>
    <row r="367" spans="1:18" s="5" customFormat="1" ht="60.75" customHeight="1">
      <c r="A367" s="12"/>
      <c r="B367" s="29">
        <v>260</v>
      </c>
      <c r="C367" s="442" t="s">
        <v>3881</v>
      </c>
      <c r="D367" s="442" t="s">
        <v>3882</v>
      </c>
      <c r="E367" s="467">
        <v>14450</v>
      </c>
      <c r="F367" s="481">
        <v>0</v>
      </c>
      <c r="G367" s="18"/>
      <c r="H367" s="18">
        <f t="shared" si="6"/>
        <v>14450</v>
      </c>
      <c r="I367" s="445" t="s">
        <v>3999</v>
      </c>
      <c r="J367" s="295"/>
      <c r="K367" s="295"/>
      <c r="L367" s="295"/>
      <c r="M367" s="295"/>
      <c r="N367" s="295"/>
      <c r="O367" s="444" t="s">
        <v>4061</v>
      </c>
      <c r="P367" s="503" t="s">
        <v>4062</v>
      </c>
      <c r="Q367" s="296"/>
      <c r="R367" s="296"/>
    </row>
    <row r="368" spans="1:18" s="5" customFormat="1" ht="60.75" customHeight="1">
      <c r="A368" s="12"/>
      <c r="B368" s="29">
        <v>261</v>
      </c>
      <c r="C368" s="442" t="s">
        <v>3883</v>
      </c>
      <c r="D368" s="442" t="s">
        <v>3884</v>
      </c>
      <c r="E368" s="467">
        <v>6000</v>
      </c>
      <c r="F368" s="481">
        <v>0</v>
      </c>
      <c r="G368" s="18"/>
      <c r="H368" s="18">
        <f t="shared" si="6"/>
        <v>6000</v>
      </c>
      <c r="I368" s="445" t="s">
        <v>4000</v>
      </c>
      <c r="J368" s="295"/>
      <c r="K368" s="295"/>
      <c r="L368" s="295"/>
      <c r="M368" s="295"/>
      <c r="N368" s="295"/>
      <c r="O368" s="444" t="s">
        <v>4063</v>
      </c>
      <c r="P368" s="504" t="s">
        <v>4064</v>
      </c>
      <c r="Q368" s="12"/>
      <c r="R368" s="12"/>
    </row>
    <row r="369" spans="1:18" s="5" customFormat="1" ht="60.75" customHeight="1">
      <c r="A369" s="12"/>
      <c r="B369" s="29">
        <v>262</v>
      </c>
      <c r="C369" s="442" t="s">
        <v>3885</v>
      </c>
      <c r="D369" s="442" t="s">
        <v>3886</v>
      </c>
      <c r="E369" s="467">
        <v>5000</v>
      </c>
      <c r="F369" s="481">
        <v>0</v>
      </c>
      <c r="G369" s="18"/>
      <c r="H369" s="18">
        <f t="shared" si="6"/>
        <v>5000</v>
      </c>
      <c r="I369" s="445" t="s">
        <v>3999</v>
      </c>
      <c r="J369" s="295"/>
      <c r="K369" s="295"/>
      <c r="L369" s="295"/>
      <c r="M369" s="295"/>
      <c r="N369" s="295"/>
      <c r="O369" s="444" t="s">
        <v>4065</v>
      </c>
      <c r="P369" s="504" t="s">
        <v>4066</v>
      </c>
      <c r="Q369" s="12"/>
      <c r="R369" s="12"/>
    </row>
    <row r="370" spans="1:18" s="5" customFormat="1" ht="60.75" customHeight="1">
      <c r="A370" s="12"/>
      <c r="B370" s="29">
        <v>263</v>
      </c>
      <c r="C370" s="442" t="s">
        <v>3887</v>
      </c>
      <c r="D370" s="442" t="s">
        <v>3888</v>
      </c>
      <c r="E370" s="467">
        <v>3750</v>
      </c>
      <c r="F370" s="481">
        <v>0</v>
      </c>
      <c r="G370" s="18"/>
      <c r="H370" s="18">
        <f t="shared" si="6"/>
        <v>3750</v>
      </c>
      <c r="I370" s="445" t="s">
        <v>3999</v>
      </c>
      <c r="J370" s="295"/>
      <c r="K370" s="295"/>
      <c r="L370" s="295"/>
      <c r="M370" s="295"/>
      <c r="N370" s="295"/>
      <c r="O370" s="444" t="s">
        <v>4067</v>
      </c>
      <c r="P370" s="442" t="s">
        <v>4068</v>
      </c>
      <c r="Q370" s="12"/>
      <c r="R370" s="12"/>
    </row>
    <row r="371" spans="1:18" s="5" customFormat="1" ht="60.75" customHeight="1">
      <c r="A371" s="12"/>
      <c r="B371" s="29">
        <v>264</v>
      </c>
      <c r="C371" s="442" t="s">
        <v>3889</v>
      </c>
      <c r="D371" s="442" t="s">
        <v>3890</v>
      </c>
      <c r="E371" s="467">
        <v>5800</v>
      </c>
      <c r="F371" s="481">
        <v>0</v>
      </c>
      <c r="G371" s="18"/>
      <c r="H371" s="18">
        <f t="shared" si="6"/>
        <v>5800</v>
      </c>
      <c r="I371" s="445" t="s">
        <v>3999</v>
      </c>
      <c r="J371" s="295"/>
      <c r="K371" s="295"/>
      <c r="L371" s="295"/>
      <c r="M371" s="295"/>
      <c r="N371" s="295"/>
      <c r="O371" s="444" t="s">
        <v>4069</v>
      </c>
      <c r="P371" s="445" t="s">
        <v>4070</v>
      </c>
      <c r="Q371" s="12"/>
      <c r="R371" s="12"/>
    </row>
    <row r="372" spans="1:18" s="5" customFormat="1" ht="60.75" customHeight="1">
      <c r="A372" s="12"/>
      <c r="B372" s="29">
        <v>265</v>
      </c>
      <c r="C372" s="442" t="s">
        <v>690</v>
      </c>
      <c r="D372" s="442" t="s">
        <v>3891</v>
      </c>
      <c r="E372" s="467">
        <v>4500</v>
      </c>
      <c r="F372" s="481">
        <v>0</v>
      </c>
      <c r="G372" s="18"/>
      <c r="H372" s="18">
        <f t="shared" si="6"/>
        <v>4500</v>
      </c>
      <c r="I372" s="445" t="s">
        <v>3999</v>
      </c>
      <c r="J372" s="232"/>
      <c r="K372" s="232"/>
      <c r="L372" s="232"/>
      <c r="M372" s="232"/>
      <c r="N372" s="232"/>
      <c r="O372" s="444" t="s">
        <v>4071</v>
      </c>
      <c r="P372" s="442" t="s">
        <v>4072</v>
      </c>
      <c r="Q372" s="12"/>
      <c r="R372" s="12"/>
    </row>
    <row r="373" spans="1:18" s="5" customFormat="1" ht="60.75" customHeight="1">
      <c r="A373" s="12"/>
      <c r="B373" s="29">
        <v>266</v>
      </c>
      <c r="C373" s="442" t="s">
        <v>3892</v>
      </c>
      <c r="D373" s="442" t="s">
        <v>3893</v>
      </c>
      <c r="E373" s="467">
        <v>4500</v>
      </c>
      <c r="F373" s="481">
        <v>0</v>
      </c>
      <c r="G373" s="18"/>
      <c r="H373" s="18">
        <f t="shared" si="6"/>
        <v>4500</v>
      </c>
      <c r="I373" s="445" t="s">
        <v>3999</v>
      </c>
      <c r="J373" s="295"/>
      <c r="K373" s="295"/>
      <c r="L373" s="295"/>
      <c r="M373" s="295"/>
      <c r="N373" s="295"/>
      <c r="O373" s="444" t="s">
        <v>4073</v>
      </c>
      <c r="P373" s="503" t="s">
        <v>4074</v>
      </c>
      <c r="Q373" s="12"/>
      <c r="R373" s="12"/>
    </row>
    <row r="374" spans="1:18" s="5" customFormat="1" ht="60.75" customHeight="1">
      <c r="A374" s="12"/>
      <c r="B374" s="29">
        <v>267</v>
      </c>
      <c r="C374" s="442" t="s">
        <v>3894</v>
      </c>
      <c r="D374" s="442" t="s">
        <v>3895</v>
      </c>
      <c r="E374" s="467">
        <v>26991</v>
      </c>
      <c r="F374" s="481">
        <v>0</v>
      </c>
      <c r="G374" s="18"/>
      <c r="H374" s="18">
        <f t="shared" si="6"/>
        <v>26991</v>
      </c>
      <c r="I374" s="445" t="s">
        <v>3999</v>
      </c>
      <c r="J374" s="295"/>
      <c r="K374" s="295"/>
      <c r="L374" s="295"/>
      <c r="M374" s="295"/>
      <c r="N374" s="295"/>
      <c r="O374" s="444" t="s">
        <v>4075</v>
      </c>
      <c r="P374" s="503" t="s">
        <v>4076</v>
      </c>
      <c r="Q374" s="12"/>
      <c r="R374" s="12"/>
    </row>
    <row r="375" spans="1:18" s="5" customFormat="1" ht="60.75" customHeight="1">
      <c r="A375" s="12"/>
      <c r="B375" s="29">
        <v>268</v>
      </c>
      <c r="C375" s="442" t="s">
        <v>3896</v>
      </c>
      <c r="D375" s="442" t="s">
        <v>3897</v>
      </c>
      <c r="E375" s="467">
        <v>37000</v>
      </c>
      <c r="F375" s="481">
        <v>0</v>
      </c>
      <c r="G375" s="18"/>
      <c r="H375" s="18">
        <f t="shared" si="6"/>
        <v>37000</v>
      </c>
      <c r="I375" s="445" t="s">
        <v>3999</v>
      </c>
      <c r="J375" s="232"/>
      <c r="K375" s="232"/>
      <c r="L375" s="232"/>
      <c r="M375" s="232"/>
      <c r="N375" s="232"/>
      <c r="O375" s="444" t="s">
        <v>4077</v>
      </c>
      <c r="P375" s="503" t="s">
        <v>4078</v>
      </c>
      <c r="Q375" s="12"/>
      <c r="R375" s="12"/>
    </row>
    <row r="376" spans="1:18" s="5" customFormat="1" ht="60.75" customHeight="1">
      <c r="A376" s="12"/>
      <c r="B376" s="29">
        <v>269</v>
      </c>
      <c r="C376" s="442" t="s">
        <v>3898</v>
      </c>
      <c r="D376" s="442" t="s">
        <v>3899</v>
      </c>
      <c r="E376" s="467">
        <v>11106</v>
      </c>
      <c r="F376" s="481">
        <v>0</v>
      </c>
      <c r="G376" s="18"/>
      <c r="H376" s="18">
        <f t="shared" si="6"/>
        <v>11106</v>
      </c>
      <c r="I376" s="445" t="s">
        <v>3999</v>
      </c>
      <c r="J376" s="295"/>
      <c r="K376" s="295"/>
      <c r="L376" s="295"/>
      <c r="M376" s="295"/>
      <c r="N376" s="295"/>
      <c r="O376" s="444" t="s">
        <v>4079</v>
      </c>
      <c r="P376" s="505" t="s">
        <v>4080</v>
      </c>
      <c r="Q376" s="12"/>
      <c r="R376" s="12"/>
    </row>
    <row r="377" spans="1:18" s="5" customFormat="1" ht="60.75" customHeight="1">
      <c r="A377" s="12"/>
      <c r="B377" s="29">
        <v>270</v>
      </c>
      <c r="C377" s="442" t="s">
        <v>3900</v>
      </c>
      <c r="D377" s="442" t="s">
        <v>3901</v>
      </c>
      <c r="E377" s="467">
        <v>1500</v>
      </c>
      <c r="F377" s="481">
        <v>0</v>
      </c>
      <c r="G377" s="18"/>
      <c r="H377" s="18">
        <f t="shared" si="6"/>
        <v>1500</v>
      </c>
      <c r="I377" s="445" t="s">
        <v>3999</v>
      </c>
      <c r="J377" s="295"/>
      <c r="K377" s="295"/>
      <c r="L377" s="295"/>
      <c r="M377" s="295"/>
      <c r="N377" s="295"/>
      <c r="O377" s="444" t="s">
        <v>4081</v>
      </c>
      <c r="P377" s="503" t="s">
        <v>4082</v>
      </c>
      <c r="Q377" s="12"/>
      <c r="R377" s="12"/>
    </row>
    <row r="378" spans="1:18" s="5" customFormat="1" ht="60.75" customHeight="1">
      <c r="A378" s="12"/>
      <c r="B378" s="29">
        <v>271</v>
      </c>
      <c r="C378" s="442" t="s">
        <v>3902</v>
      </c>
      <c r="D378" s="442" t="s">
        <v>3903</v>
      </c>
      <c r="E378" s="467">
        <v>3000</v>
      </c>
      <c r="F378" s="481">
        <v>0</v>
      </c>
      <c r="G378" s="18"/>
      <c r="H378" s="18">
        <f t="shared" si="6"/>
        <v>3000</v>
      </c>
      <c r="I378" s="445" t="s">
        <v>3999</v>
      </c>
      <c r="J378" s="295"/>
      <c r="K378" s="295"/>
      <c r="L378" s="295"/>
      <c r="M378" s="295"/>
      <c r="N378" s="295"/>
      <c r="O378" s="444" t="s">
        <v>4083</v>
      </c>
      <c r="P378" s="442" t="s">
        <v>4084</v>
      </c>
      <c r="Q378" s="12"/>
      <c r="R378" s="12"/>
    </row>
    <row r="379" spans="1:18" s="5" customFormat="1" ht="60.75" customHeight="1">
      <c r="A379" s="12"/>
      <c r="B379" s="29">
        <v>272</v>
      </c>
      <c r="C379" s="442" t="s">
        <v>3904</v>
      </c>
      <c r="D379" s="442" t="s">
        <v>3905</v>
      </c>
      <c r="E379" s="467">
        <v>13800</v>
      </c>
      <c r="F379" s="481">
        <v>0</v>
      </c>
      <c r="G379" s="18"/>
      <c r="H379" s="18">
        <f t="shared" si="6"/>
        <v>13800</v>
      </c>
      <c r="I379" s="445" t="s">
        <v>3999</v>
      </c>
      <c r="J379" s="295"/>
      <c r="K379" s="295"/>
      <c r="L379" s="295"/>
      <c r="M379" s="295"/>
      <c r="N379" s="295"/>
      <c r="O379" s="444" t="s">
        <v>4085</v>
      </c>
      <c r="P379" s="442" t="s">
        <v>4086</v>
      </c>
      <c r="Q379" s="12"/>
      <c r="R379" s="12"/>
    </row>
    <row r="380" spans="1:18" s="5" customFormat="1" ht="60.75" customHeight="1">
      <c r="A380" s="12"/>
      <c r="B380" s="29">
        <v>273</v>
      </c>
      <c r="C380" s="442" t="s">
        <v>3906</v>
      </c>
      <c r="D380" s="442" t="s">
        <v>3907</v>
      </c>
      <c r="E380" s="467">
        <v>2296</v>
      </c>
      <c r="F380" s="481">
        <v>0</v>
      </c>
      <c r="G380" s="18"/>
      <c r="H380" s="18">
        <f t="shared" si="6"/>
        <v>2296</v>
      </c>
      <c r="I380" s="445" t="s">
        <v>3999</v>
      </c>
      <c r="J380" s="295"/>
      <c r="K380" s="295"/>
      <c r="L380" s="295"/>
      <c r="M380" s="295"/>
      <c r="N380" s="295"/>
      <c r="O380" s="444" t="s">
        <v>4087</v>
      </c>
      <c r="P380" s="442" t="s">
        <v>4088</v>
      </c>
      <c r="Q380" s="12"/>
      <c r="R380" s="12"/>
    </row>
    <row r="381" spans="1:18" s="5" customFormat="1" ht="60.75" customHeight="1">
      <c r="A381" s="12"/>
      <c r="B381" s="29">
        <v>274</v>
      </c>
      <c r="C381" s="442" t="s">
        <v>3908</v>
      </c>
      <c r="D381" s="442" t="s">
        <v>3909</v>
      </c>
      <c r="E381" s="467">
        <v>7974</v>
      </c>
      <c r="F381" s="481">
        <v>0</v>
      </c>
      <c r="G381" s="18"/>
      <c r="H381" s="18">
        <f t="shared" si="6"/>
        <v>7974</v>
      </c>
      <c r="I381" s="445" t="s">
        <v>3999</v>
      </c>
      <c r="J381" s="295"/>
      <c r="K381" s="295"/>
      <c r="L381" s="295"/>
      <c r="M381" s="295"/>
      <c r="N381" s="295"/>
      <c r="O381" s="444" t="s">
        <v>4089</v>
      </c>
      <c r="P381" s="442" t="s">
        <v>4090</v>
      </c>
      <c r="Q381" s="12"/>
      <c r="R381" s="12"/>
    </row>
    <row r="382" spans="1:18" s="5" customFormat="1" ht="60.75" customHeight="1">
      <c r="A382" s="12"/>
      <c r="B382" s="29">
        <v>275</v>
      </c>
      <c r="C382" s="442" t="s">
        <v>3910</v>
      </c>
      <c r="D382" s="442" t="s">
        <v>3911</v>
      </c>
      <c r="E382" s="467">
        <v>7705</v>
      </c>
      <c r="F382" s="481">
        <v>0</v>
      </c>
      <c r="G382" s="18"/>
      <c r="H382" s="18">
        <f t="shared" si="6"/>
        <v>7705</v>
      </c>
      <c r="I382" s="445" t="s">
        <v>3999</v>
      </c>
      <c r="J382" s="295"/>
      <c r="K382" s="295"/>
      <c r="L382" s="295"/>
      <c r="M382" s="295"/>
      <c r="N382" s="295"/>
      <c r="O382" s="444" t="s">
        <v>4091</v>
      </c>
      <c r="P382" s="442" t="s">
        <v>4092</v>
      </c>
      <c r="Q382" s="12"/>
      <c r="R382" s="12"/>
    </row>
    <row r="383" spans="1:18" s="5" customFormat="1" ht="60.75" customHeight="1">
      <c r="A383" s="12"/>
      <c r="B383" s="29">
        <v>276</v>
      </c>
      <c r="C383" s="442" t="s">
        <v>3912</v>
      </c>
      <c r="D383" s="442" t="s">
        <v>3913</v>
      </c>
      <c r="E383" s="467">
        <v>13475</v>
      </c>
      <c r="F383" s="481">
        <v>0</v>
      </c>
      <c r="G383" s="18"/>
      <c r="H383" s="18">
        <f t="shared" si="6"/>
        <v>13475</v>
      </c>
      <c r="I383" s="445" t="s">
        <v>3999</v>
      </c>
      <c r="J383" s="295"/>
      <c r="K383" s="295"/>
      <c r="L383" s="295"/>
      <c r="M383" s="295"/>
      <c r="N383" s="295"/>
      <c r="O383" s="444" t="s">
        <v>4093</v>
      </c>
      <c r="P383" s="503" t="s">
        <v>4094</v>
      </c>
      <c r="Q383" s="12"/>
      <c r="R383" s="12"/>
    </row>
    <row r="384" spans="1:18" s="5" customFormat="1" ht="60.75" customHeight="1">
      <c r="A384" s="12"/>
      <c r="B384" s="29">
        <v>277</v>
      </c>
      <c r="C384" s="442" t="s">
        <v>3914</v>
      </c>
      <c r="D384" s="442" t="s">
        <v>3915</v>
      </c>
      <c r="E384" s="467">
        <v>2500</v>
      </c>
      <c r="F384" s="481">
        <v>0</v>
      </c>
      <c r="G384" s="18"/>
      <c r="H384" s="18">
        <f t="shared" si="6"/>
        <v>2500</v>
      </c>
      <c r="I384" s="445" t="s">
        <v>3999</v>
      </c>
      <c r="J384" s="295"/>
      <c r="K384" s="295"/>
      <c r="L384" s="295"/>
      <c r="M384" s="295"/>
      <c r="N384" s="295"/>
      <c r="O384" s="444" t="s">
        <v>4095</v>
      </c>
      <c r="P384" s="506" t="s">
        <v>4096</v>
      </c>
      <c r="Q384" s="12"/>
      <c r="R384" s="12"/>
    </row>
    <row r="385" spans="1:18" s="5" customFormat="1" ht="60.75" customHeight="1">
      <c r="A385" s="12"/>
      <c r="B385" s="29">
        <v>278</v>
      </c>
      <c r="C385" s="442" t="s">
        <v>3916</v>
      </c>
      <c r="D385" s="442" t="s">
        <v>3917</v>
      </c>
      <c r="E385" s="467">
        <v>1406</v>
      </c>
      <c r="F385" s="481">
        <v>0</v>
      </c>
      <c r="G385" s="18"/>
      <c r="H385" s="18">
        <f t="shared" si="6"/>
        <v>1406</v>
      </c>
      <c r="I385" s="445" t="s">
        <v>4000</v>
      </c>
      <c r="J385" s="295"/>
      <c r="K385" s="295"/>
      <c r="L385" s="295"/>
      <c r="M385" s="295"/>
      <c r="N385" s="295"/>
      <c r="O385" s="444" t="s">
        <v>4097</v>
      </c>
      <c r="P385" s="503" t="s">
        <v>4098</v>
      </c>
      <c r="Q385" s="12"/>
      <c r="R385" s="12"/>
    </row>
    <row r="386" spans="1:18" s="5" customFormat="1" ht="60.75" customHeight="1">
      <c r="A386" s="12"/>
      <c r="B386" s="29">
        <v>279</v>
      </c>
      <c r="C386" s="442" t="s">
        <v>3918</v>
      </c>
      <c r="D386" s="442" t="s">
        <v>3919</v>
      </c>
      <c r="E386" s="467">
        <v>7260</v>
      </c>
      <c r="F386" s="481">
        <v>0</v>
      </c>
      <c r="G386" s="18"/>
      <c r="H386" s="18">
        <f t="shared" si="6"/>
        <v>7260</v>
      </c>
      <c r="I386" s="445" t="s">
        <v>4001</v>
      </c>
      <c r="J386" s="295"/>
      <c r="K386" s="295"/>
      <c r="L386" s="295"/>
      <c r="M386" s="295"/>
      <c r="N386" s="295"/>
      <c r="O386" s="444" t="s">
        <v>4099</v>
      </c>
      <c r="P386" s="504" t="s">
        <v>4100</v>
      </c>
      <c r="Q386" s="12"/>
      <c r="R386" s="12"/>
    </row>
    <row r="387" spans="1:18" s="5" customFormat="1" ht="60.75" customHeight="1">
      <c r="A387" s="12"/>
      <c r="B387" s="29">
        <v>280</v>
      </c>
      <c r="C387" s="442" t="s">
        <v>3920</v>
      </c>
      <c r="D387" s="442" t="s">
        <v>3921</v>
      </c>
      <c r="E387" s="467">
        <v>1600</v>
      </c>
      <c r="F387" s="481">
        <v>0</v>
      </c>
      <c r="G387" s="18"/>
      <c r="H387" s="18">
        <f t="shared" si="6"/>
        <v>1600</v>
      </c>
      <c r="I387" s="445" t="s">
        <v>4001</v>
      </c>
      <c r="J387" s="295"/>
      <c r="K387" s="295"/>
      <c r="L387" s="295"/>
      <c r="M387" s="295"/>
      <c r="N387" s="295"/>
      <c r="O387" s="444" t="s">
        <v>4101</v>
      </c>
      <c r="P387" s="442" t="s">
        <v>4102</v>
      </c>
      <c r="Q387" s="12"/>
      <c r="R387" s="12"/>
    </row>
    <row r="388" spans="1:18" s="5" customFormat="1" ht="60.75" customHeight="1">
      <c r="A388" s="12"/>
      <c r="B388" s="29">
        <v>281</v>
      </c>
      <c r="C388" s="442" t="s">
        <v>3914</v>
      </c>
      <c r="D388" s="442" t="s">
        <v>3915</v>
      </c>
      <c r="E388" s="467">
        <v>2750</v>
      </c>
      <c r="F388" s="481">
        <v>0</v>
      </c>
      <c r="G388" s="18"/>
      <c r="H388" s="18">
        <f t="shared" si="6"/>
        <v>2750</v>
      </c>
      <c r="I388" s="445" t="s">
        <v>4001</v>
      </c>
      <c r="J388" s="295"/>
      <c r="K388" s="295"/>
      <c r="L388" s="295"/>
      <c r="M388" s="295"/>
      <c r="N388" s="295"/>
      <c r="O388" s="444" t="s">
        <v>4103</v>
      </c>
      <c r="P388" s="442" t="s">
        <v>4104</v>
      </c>
      <c r="Q388" s="12"/>
      <c r="R388" s="12"/>
    </row>
    <row r="389" spans="1:18" s="5" customFormat="1" ht="60.75" customHeight="1">
      <c r="A389" s="12"/>
      <c r="B389" s="29">
        <v>282</v>
      </c>
      <c r="C389" s="442" t="s">
        <v>3922</v>
      </c>
      <c r="D389" s="442" t="s">
        <v>3923</v>
      </c>
      <c r="E389" s="467">
        <v>6550</v>
      </c>
      <c r="F389" s="481">
        <v>0</v>
      </c>
      <c r="G389" s="18"/>
      <c r="H389" s="18">
        <f t="shared" si="6"/>
        <v>6550</v>
      </c>
      <c r="I389" s="445" t="s">
        <v>4000</v>
      </c>
      <c r="J389" s="295"/>
      <c r="K389" s="295"/>
      <c r="L389" s="295"/>
      <c r="M389" s="295"/>
      <c r="N389" s="295"/>
      <c r="O389" s="444" t="s">
        <v>4105</v>
      </c>
      <c r="P389" s="442" t="s">
        <v>4106</v>
      </c>
      <c r="Q389" s="12"/>
      <c r="R389" s="12"/>
    </row>
    <row r="390" spans="1:18" s="5" customFormat="1" ht="60.75" customHeight="1">
      <c r="A390" s="12"/>
      <c r="B390" s="29">
        <v>283</v>
      </c>
      <c r="C390" s="442" t="s">
        <v>3924</v>
      </c>
      <c r="D390" s="442" t="s">
        <v>3925</v>
      </c>
      <c r="E390" s="467">
        <v>2799</v>
      </c>
      <c r="F390" s="481">
        <v>0</v>
      </c>
      <c r="G390" s="18"/>
      <c r="H390" s="18">
        <f t="shared" si="6"/>
        <v>2799</v>
      </c>
      <c r="I390" s="445" t="s">
        <v>4001</v>
      </c>
      <c r="J390" s="295"/>
      <c r="K390" s="295"/>
      <c r="L390" s="295"/>
      <c r="M390" s="295"/>
      <c r="N390" s="295"/>
      <c r="O390" s="444" t="s">
        <v>4107</v>
      </c>
      <c r="P390" s="442" t="s">
        <v>4108</v>
      </c>
      <c r="Q390" s="12"/>
      <c r="R390" s="12"/>
    </row>
    <row r="391" spans="1:18" s="5" customFormat="1" ht="60.75" customHeight="1">
      <c r="A391" s="12"/>
      <c r="B391" s="29">
        <v>284</v>
      </c>
      <c r="C391" s="442" t="s">
        <v>3926</v>
      </c>
      <c r="D391" s="442" t="s">
        <v>3927</v>
      </c>
      <c r="E391" s="467">
        <v>2956</v>
      </c>
      <c r="F391" s="481">
        <v>0</v>
      </c>
      <c r="G391" s="18"/>
      <c r="H391" s="18">
        <f t="shared" si="6"/>
        <v>2956</v>
      </c>
      <c r="I391" s="445" t="s">
        <v>4001</v>
      </c>
      <c r="J391" s="295"/>
      <c r="K391" s="295"/>
      <c r="L391" s="295"/>
      <c r="M391" s="295"/>
      <c r="N391" s="295"/>
      <c r="O391" s="444" t="s">
        <v>4109</v>
      </c>
      <c r="P391" s="442" t="s">
        <v>4110</v>
      </c>
      <c r="Q391" s="12"/>
      <c r="R391" s="12"/>
    </row>
    <row r="392" spans="1:18" s="5" customFormat="1" ht="60.75" customHeight="1">
      <c r="A392" s="12"/>
      <c r="B392" s="29">
        <v>285</v>
      </c>
      <c r="C392" s="442" t="s">
        <v>3928</v>
      </c>
      <c r="D392" s="442" t="s">
        <v>3917</v>
      </c>
      <c r="E392" s="467">
        <v>1342</v>
      </c>
      <c r="F392" s="481">
        <v>0</v>
      </c>
      <c r="G392" s="18"/>
      <c r="H392" s="18">
        <f t="shared" si="6"/>
        <v>1342</v>
      </c>
      <c r="I392" s="445" t="s">
        <v>4000</v>
      </c>
      <c r="J392" s="295"/>
      <c r="K392" s="295"/>
      <c r="L392" s="295"/>
      <c r="M392" s="295"/>
      <c r="N392" s="295"/>
      <c r="O392" s="444" t="s">
        <v>4111</v>
      </c>
      <c r="P392" s="442" t="s">
        <v>4112</v>
      </c>
      <c r="Q392" s="12"/>
      <c r="R392" s="12"/>
    </row>
    <row r="393" spans="1:18" s="5" customFormat="1" ht="60.75" customHeight="1">
      <c r="A393" s="12"/>
      <c r="B393" s="29">
        <v>286</v>
      </c>
      <c r="C393" s="442" t="s">
        <v>3929</v>
      </c>
      <c r="D393" s="442" t="s">
        <v>3930</v>
      </c>
      <c r="E393" s="467">
        <v>10182</v>
      </c>
      <c r="F393" s="481">
        <v>0</v>
      </c>
      <c r="G393" s="18"/>
      <c r="H393" s="18">
        <f t="shared" si="6"/>
        <v>10182</v>
      </c>
      <c r="I393" s="445" t="s">
        <v>4001</v>
      </c>
      <c r="J393" s="295"/>
      <c r="K393" s="295"/>
      <c r="L393" s="295"/>
      <c r="M393" s="295"/>
      <c r="N393" s="295"/>
      <c r="O393" s="444" t="s">
        <v>4113</v>
      </c>
      <c r="P393" s="442" t="s">
        <v>4114</v>
      </c>
      <c r="Q393" s="12"/>
      <c r="R393" s="12"/>
    </row>
    <row r="394" spans="1:18" s="5" customFormat="1" ht="60.75" customHeight="1">
      <c r="A394" s="12"/>
      <c r="B394" s="29">
        <v>287</v>
      </c>
      <c r="C394" s="442" t="s">
        <v>3931</v>
      </c>
      <c r="D394" s="442" t="s">
        <v>3932</v>
      </c>
      <c r="E394" s="467">
        <v>10000</v>
      </c>
      <c r="F394" s="481">
        <v>0</v>
      </c>
      <c r="G394" s="18"/>
      <c r="H394" s="18">
        <f t="shared" si="6"/>
        <v>10000</v>
      </c>
      <c r="I394" s="445" t="s">
        <v>4001</v>
      </c>
      <c r="J394" s="295"/>
      <c r="K394" s="295"/>
      <c r="L394" s="295"/>
      <c r="M394" s="295"/>
      <c r="N394" s="295"/>
      <c r="O394" s="444" t="s">
        <v>4115</v>
      </c>
      <c r="P394" s="503" t="s">
        <v>4116</v>
      </c>
      <c r="Q394" s="12"/>
      <c r="R394" s="12"/>
    </row>
    <row r="395" spans="1:18" s="5" customFormat="1" ht="60.75" customHeight="1">
      <c r="A395" s="12"/>
      <c r="B395" s="29">
        <v>288</v>
      </c>
      <c r="C395" s="442" t="s">
        <v>3933</v>
      </c>
      <c r="D395" s="442" t="s">
        <v>3934</v>
      </c>
      <c r="E395" s="467">
        <v>1750</v>
      </c>
      <c r="F395" s="481">
        <v>0</v>
      </c>
      <c r="G395" s="18"/>
      <c r="H395" s="18">
        <f t="shared" si="6"/>
        <v>1750</v>
      </c>
      <c r="I395" s="445" t="s">
        <v>4001</v>
      </c>
      <c r="J395" s="295"/>
      <c r="K395" s="295"/>
      <c r="L395" s="295"/>
      <c r="M395" s="295"/>
      <c r="N395" s="295"/>
      <c r="O395" s="444" t="s">
        <v>4117</v>
      </c>
      <c r="P395" s="503" t="s">
        <v>4118</v>
      </c>
      <c r="Q395" s="12"/>
      <c r="R395" s="12"/>
    </row>
    <row r="396" spans="1:18" s="5" customFormat="1" ht="60.75" customHeight="1">
      <c r="A396" s="12"/>
      <c r="B396" s="29">
        <v>289</v>
      </c>
      <c r="C396" s="442" t="s">
        <v>3883</v>
      </c>
      <c r="D396" s="442" t="s">
        <v>3884</v>
      </c>
      <c r="E396" s="467">
        <v>10190</v>
      </c>
      <c r="F396" s="481">
        <v>0</v>
      </c>
      <c r="G396" s="18"/>
      <c r="H396" s="18">
        <f t="shared" si="6"/>
        <v>10190</v>
      </c>
      <c r="I396" s="445" t="s">
        <v>4000</v>
      </c>
      <c r="J396" s="295"/>
      <c r="K396" s="295"/>
      <c r="L396" s="295"/>
      <c r="M396" s="295"/>
      <c r="N396" s="295"/>
      <c r="O396" s="444" t="s">
        <v>4119</v>
      </c>
      <c r="P396" s="503" t="s">
        <v>4120</v>
      </c>
      <c r="Q396" s="12"/>
      <c r="R396" s="12"/>
    </row>
    <row r="397" spans="1:18" s="5" customFormat="1" ht="60.75" customHeight="1">
      <c r="A397" s="12"/>
      <c r="B397" s="29">
        <v>290</v>
      </c>
      <c r="C397" s="442" t="s">
        <v>3935</v>
      </c>
      <c r="D397" s="442" t="s">
        <v>3936</v>
      </c>
      <c r="E397" s="467">
        <v>6425</v>
      </c>
      <c r="F397" s="481">
        <v>0</v>
      </c>
      <c r="G397" s="18"/>
      <c r="H397" s="18">
        <f t="shared" si="6"/>
        <v>6425</v>
      </c>
      <c r="I397" s="445" t="s">
        <v>4000</v>
      </c>
      <c r="J397" s="295"/>
      <c r="K397" s="295"/>
      <c r="L397" s="295"/>
      <c r="M397" s="295"/>
      <c r="N397" s="295"/>
      <c r="O397" s="444" t="s">
        <v>4121</v>
      </c>
      <c r="P397" s="503" t="s">
        <v>4122</v>
      </c>
      <c r="Q397" s="12"/>
      <c r="R397" s="12"/>
    </row>
    <row r="398" spans="1:18" s="5" customFormat="1" ht="60.75" customHeight="1">
      <c r="A398" s="12"/>
      <c r="B398" s="29">
        <v>291</v>
      </c>
      <c r="C398" s="442" t="s">
        <v>3937</v>
      </c>
      <c r="D398" s="442" t="s">
        <v>3938</v>
      </c>
      <c r="E398" s="467">
        <v>10200</v>
      </c>
      <c r="F398" s="481">
        <v>0</v>
      </c>
      <c r="G398" s="18"/>
      <c r="H398" s="18">
        <f t="shared" si="6"/>
        <v>10200</v>
      </c>
      <c r="I398" s="445" t="s">
        <v>4000</v>
      </c>
      <c r="J398" s="295"/>
      <c r="K398" s="295"/>
      <c r="L398" s="295"/>
      <c r="M398" s="295"/>
      <c r="N398" s="295"/>
      <c r="O398" s="444" t="s">
        <v>4123</v>
      </c>
      <c r="P398" s="442" t="s">
        <v>4124</v>
      </c>
      <c r="Q398" s="12"/>
      <c r="R398" s="12"/>
    </row>
    <row r="399" spans="1:18" s="5" customFormat="1" ht="60.75" customHeight="1">
      <c r="A399" s="12"/>
      <c r="B399" s="29">
        <v>292</v>
      </c>
      <c r="C399" s="442" t="s">
        <v>3939</v>
      </c>
      <c r="D399" s="442" t="s">
        <v>3940</v>
      </c>
      <c r="E399" s="467">
        <v>170275</v>
      </c>
      <c r="F399" s="481">
        <v>0</v>
      </c>
      <c r="G399" s="18"/>
      <c r="H399" s="18">
        <f t="shared" si="6"/>
        <v>170275</v>
      </c>
      <c r="I399" s="445" t="s">
        <v>3999</v>
      </c>
      <c r="J399" s="295"/>
      <c r="K399" s="295"/>
      <c r="L399" s="295"/>
      <c r="M399" s="295"/>
      <c r="N399" s="295"/>
      <c r="O399" s="444" t="s">
        <v>4125</v>
      </c>
      <c r="P399" s="442" t="s">
        <v>4126</v>
      </c>
      <c r="Q399" s="12"/>
      <c r="R399" s="12"/>
    </row>
    <row r="400" spans="1:18" s="5" customFormat="1" ht="60.75" customHeight="1">
      <c r="A400" s="12"/>
      <c r="B400" s="29">
        <v>293</v>
      </c>
      <c r="C400" s="442" t="s">
        <v>3941</v>
      </c>
      <c r="D400" s="442" t="s">
        <v>3942</v>
      </c>
      <c r="E400" s="467">
        <v>4800</v>
      </c>
      <c r="F400" s="481">
        <v>0</v>
      </c>
      <c r="G400" s="18"/>
      <c r="H400" s="18">
        <f t="shared" si="6"/>
        <v>4800</v>
      </c>
      <c r="I400" s="445" t="s">
        <v>4001</v>
      </c>
      <c r="J400" s="295"/>
      <c r="K400" s="295"/>
      <c r="L400" s="295"/>
      <c r="M400" s="295"/>
      <c r="N400" s="295"/>
      <c r="O400" s="444" t="s">
        <v>4127</v>
      </c>
      <c r="P400" s="442" t="s">
        <v>4128</v>
      </c>
      <c r="Q400" s="12"/>
      <c r="R400" s="12"/>
    </row>
    <row r="401" spans="1:18" s="5" customFormat="1" ht="60.75" customHeight="1">
      <c r="A401" s="12"/>
      <c r="B401" s="29">
        <v>294</v>
      </c>
      <c r="C401" s="442" t="s">
        <v>5214</v>
      </c>
      <c r="D401" s="442" t="s">
        <v>3940</v>
      </c>
      <c r="E401" s="467">
        <v>10000</v>
      </c>
      <c r="F401" s="482">
        <v>0</v>
      </c>
      <c r="G401" s="18"/>
      <c r="H401" s="18">
        <f t="shared" si="6"/>
        <v>10000</v>
      </c>
      <c r="I401" s="445" t="s">
        <v>4001</v>
      </c>
      <c r="J401" s="295"/>
      <c r="K401" s="295"/>
      <c r="L401" s="295"/>
      <c r="M401" s="295"/>
      <c r="N401" s="295"/>
      <c r="O401" s="444" t="s">
        <v>5560</v>
      </c>
      <c r="P401" s="506" t="s">
        <v>5561</v>
      </c>
      <c r="Q401" s="12"/>
      <c r="R401" s="12"/>
    </row>
    <row r="402" spans="1:18" s="5" customFormat="1" ht="60.75" customHeight="1">
      <c r="A402" s="12"/>
      <c r="B402" s="29">
        <v>295</v>
      </c>
      <c r="C402" s="442" t="s">
        <v>5215</v>
      </c>
      <c r="D402" s="442" t="s">
        <v>5216</v>
      </c>
      <c r="E402" s="467">
        <v>3792</v>
      </c>
      <c r="F402" s="482">
        <v>0</v>
      </c>
      <c r="G402" s="18"/>
      <c r="H402" s="18">
        <f t="shared" si="6"/>
        <v>3792</v>
      </c>
      <c r="I402" s="445" t="s">
        <v>3999</v>
      </c>
      <c r="J402" s="295"/>
      <c r="K402" s="295"/>
      <c r="L402" s="295"/>
      <c r="M402" s="295"/>
      <c r="N402" s="295"/>
      <c r="O402" s="444" t="s">
        <v>5562</v>
      </c>
      <c r="P402" s="442" t="s">
        <v>5563</v>
      </c>
      <c r="Q402" s="12"/>
      <c r="R402" s="12"/>
    </row>
    <row r="403" spans="1:18" s="5" customFormat="1" ht="60.75" customHeight="1">
      <c r="A403" s="12"/>
      <c r="B403" s="29">
        <v>296</v>
      </c>
      <c r="C403" s="442" t="s">
        <v>5217</v>
      </c>
      <c r="D403" s="442" t="s">
        <v>5218</v>
      </c>
      <c r="E403" s="467">
        <v>29576</v>
      </c>
      <c r="F403" s="482">
        <v>0</v>
      </c>
      <c r="G403" s="18"/>
      <c r="H403" s="18">
        <f t="shared" si="6"/>
        <v>29576</v>
      </c>
      <c r="I403" s="445" t="s">
        <v>4001</v>
      </c>
      <c r="J403" s="295"/>
      <c r="K403" s="295"/>
      <c r="L403" s="295"/>
      <c r="M403" s="295"/>
      <c r="N403" s="295"/>
      <c r="O403" s="444" t="s">
        <v>5564</v>
      </c>
      <c r="P403" s="442" t="s">
        <v>5565</v>
      </c>
      <c r="Q403" s="12"/>
      <c r="R403" s="12"/>
    </row>
    <row r="404" spans="1:18" s="5" customFormat="1" ht="60.75" customHeight="1">
      <c r="A404" s="12"/>
      <c r="B404" s="29">
        <v>297</v>
      </c>
      <c r="C404" s="442" t="s">
        <v>5219</v>
      </c>
      <c r="D404" s="442" t="s">
        <v>5220</v>
      </c>
      <c r="E404" s="467">
        <v>10000</v>
      </c>
      <c r="F404" s="482">
        <v>0</v>
      </c>
      <c r="G404" s="18"/>
      <c r="H404" s="18">
        <f t="shared" si="6"/>
        <v>10000</v>
      </c>
      <c r="I404" s="445" t="s">
        <v>4001</v>
      </c>
      <c r="J404" s="295"/>
      <c r="K404" s="295"/>
      <c r="L404" s="295"/>
      <c r="M404" s="295"/>
      <c r="N404" s="295"/>
      <c r="O404" s="444" t="s">
        <v>5566</v>
      </c>
      <c r="P404" s="442" t="s">
        <v>5567</v>
      </c>
      <c r="Q404" s="12"/>
      <c r="R404" s="12"/>
    </row>
    <row r="405" spans="1:18" s="5" customFormat="1" ht="60.75" customHeight="1">
      <c r="A405" s="12"/>
      <c r="B405" s="29">
        <v>298</v>
      </c>
      <c r="C405" s="442" t="s">
        <v>5221</v>
      </c>
      <c r="D405" s="442" t="s">
        <v>5222</v>
      </c>
      <c r="E405" s="467">
        <v>2257</v>
      </c>
      <c r="F405" s="482">
        <v>0</v>
      </c>
      <c r="G405" s="18"/>
      <c r="H405" s="18">
        <f t="shared" si="6"/>
        <v>2257</v>
      </c>
      <c r="I405" s="445" t="s">
        <v>3999</v>
      </c>
      <c r="J405" s="295"/>
      <c r="K405" s="295"/>
      <c r="L405" s="295"/>
      <c r="M405" s="295"/>
      <c r="N405" s="295"/>
      <c r="O405" s="444" t="s">
        <v>5568</v>
      </c>
      <c r="P405" s="442" t="s">
        <v>4048</v>
      </c>
      <c r="Q405" s="12"/>
      <c r="R405" s="12"/>
    </row>
    <row r="406" spans="1:18" s="5" customFormat="1" ht="60.75" customHeight="1">
      <c r="A406" s="12"/>
      <c r="B406" s="29">
        <v>299</v>
      </c>
      <c r="C406" s="458" t="s">
        <v>3974</v>
      </c>
      <c r="D406" s="458" t="s">
        <v>3975</v>
      </c>
      <c r="E406" s="468">
        <v>1450000</v>
      </c>
      <c r="F406" s="468">
        <v>1051693</v>
      </c>
      <c r="G406" s="18"/>
      <c r="H406" s="18">
        <f t="shared" si="6"/>
        <v>398307</v>
      </c>
      <c r="I406" s="123" t="s">
        <v>1793</v>
      </c>
      <c r="J406" s="295"/>
      <c r="K406" s="295"/>
      <c r="L406" s="295"/>
      <c r="M406" s="295"/>
      <c r="N406" s="295"/>
      <c r="O406" s="123" t="s">
        <v>1911</v>
      </c>
      <c r="P406" s="507" t="s">
        <v>1912</v>
      </c>
      <c r="Q406" s="12"/>
      <c r="R406" s="12"/>
    </row>
    <row r="407" spans="1:18" s="5" customFormat="1" ht="60.75" customHeight="1">
      <c r="A407" s="12"/>
      <c r="B407" s="29">
        <v>300</v>
      </c>
      <c r="C407" s="458" t="s">
        <v>3976</v>
      </c>
      <c r="D407" s="458" t="s">
        <v>3975</v>
      </c>
      <c r="E407" s="468">
        <v>556200</v>
      </c>
      <c r="F407" s="468"/>
      <c r="G407" s="18"/>
      <c r="H407" s="18">
        <f t="shared" si="6"/>
        <v>556200</v>
      </c>
      <c r="I407" s="123" t="s">
        <v>1793</v>
      </c>
      <c r="J407" s="295"/>
      <c r="K407" s="295"/>
      <c r="L407" s="295"/>
      <c r="M407" s="295"/>
      <c r="N407" s="295"/>
      <c r="O407" s="123" t="s">
        <v>1913</v>
      </c>
      <c r="P407" s="507" t="s">
        <v>1914</v>
      </c>
      <c r="Q407" s="12"/>
      <c r="R407" s="12"/>
    </row>
    <row r="408" spans="1:18" s="5" customFormat="1" ht="60.75" customHeight="1">
      <c r="A408" s="12"/>
      <c r="B408" s="29">
        <v>301</v>
      </c>
      <c r="C408" s="458" t="s">
        <v>3977</v>
      </c>
      <c r="D408" s="458" t="s">
        <v>3978</v>
      </c>
      <c r="E408" s="468">
        <v>1591314</v>
      </c>
      <c r="F408" s="468">
        <v>554498</v>
      </c>
      <c r="G408" s="18"/>
      <c r="H408" s="18">
        <f t="shared" si="6"/>
        <v>1036816</v>
      </c>
      <c r="I408" s="123" t="s">
        <v>1795</v>
      </c>
      <c r="J408" s="295"/>
      <c r="K408" s="295"/>
      <c r="L408" s="295"/>
      <c r="M408" s="295"/>
      <c r="N408" s="295"/>
      <c r="O408" s="123" t="s">
        <v>1915</v>
      </c>
      <c r="P408" s="507" t="s">
        <v>1916</v>
      </c>
      <c r="Q408" s="12"/>
      <c r="R408" s="12"/>
    </row>
    <row r="409" spans="1:18" s="5" customFormat="1" ht="60.75" customHeight="1">
      <c r="A409" s="12"/>
      <c r="B409" s="29">
        <v>302</v>
      </c>
      <c r="C409" s="458" t="s">
        <v>3980</v>
      </c>
      <c r="D409" s="458" t="s">
        <v>3981</v>
      </c>
      <c r="E409" s="468">
        <v>39455</v>
      </c>
      <c r="F409" s="468"/>
      <c r="G409" s="18"/>
      <c r="H409" s="18">
        <f t="shared" si="6"/>
        <v>39455</v>
      </c>
      <c r="I409" s="123" t="s">
        <v>1798</v>
      </c>
      <c r="J409" s="295"/>
      <c r="K409" s="295"/>
      <c r="L409" s="295"/>
      <c r="M409" s="295"/>
      <c r="N409" s="295"/>
      <c r="O409" s="123" t="s">
        <v>1917</v>
      </c>
      <c r="P409" s="507" t="s">
        <v>1918</v>
      </c>
      <c r="Q409" s="12"/>
      <c r="R409" s="12"/>
    </row>
    <row r="410" spans="1:18" s="5" customFormat="1" ht="60.75" customHeight="1">
      <c r="A410" s="12"/>
      <c r="B410" s="29">
        <v>303</v>
      </c>
      <c r="C410" s="458" t="s">
        <v>3982</v>
      </c>
      <c r="D410" s="458" t="s">
        <v>3981</v>
      </c>
      <c r="E410" s="468">
        <v>66882</v>
      </c>
      <c r="F410" s="468">
        <v>882</v>
      </c>
      <c r="G410" s="18"/>
      <c r="H410" s="18">
        <f t="shared" si="6"/>
        <v>66000</v>
      </c>
      <c r="I410" s="123" t="s">
        <v>1798</v>
      </c>
      <c r="J410" s="295"/>
      <c r="K410" s="295"/>
      <c r="L410" s="295"/>
      <c r="M410" s="295"/>
      <c r="N410" s="295"/>
      <c r="O410" s="123" t="s">
        <v>1919</v>
      </c>
      <c r="P410" s="507" t="s">
        <v>1920</v>
      </c>
      <c r="Q410" s="12"/>
      <c r="R410" s="12"/>
    </row>
    <row r="411" spans="1:18" s="5" customFormat="1" ht="60.75" customHeight="1">
      <c r="A411" s="12"/>
      <c r="B411" s="29">
        <v>304</v>
      </c>
      <c r="C411" s="458" t="s">
        <v>3983</v>
      </c>
      <c r="D411" s="458" t="s">
        <v>3984</v>
      </c>
      <c r="E411" s="468">
        <v>49620</v>
      </c>
      <c r="F411" s="468"/>
      <c r="G411" s="18"/>
      <c r="H411" s="18">
        <f t="shared" si="6"/>
        <v>49620</v>
      </c>
      <c r="I411" s="123" t="s">
        <v>1798</v>
      </c>
      <c r="J411" s="295"/>
      <c r="K411" s="295"/>
      <c r="L411" s="295"/>
      <c r="M411" s="295"/>
      <c r="N411" s="295"/>
      <c r="O411" s="123" t="s">
        <v>1921</v>
      </c>
      <c r="P411" s="507" t="s">
        <v>1922</v>
      </c>
      <c r="Q411" s="12"/>
      <c r="R411" s="12"/>
    </row>
    <row r="412" spans="1:18" s="5" customFormat="1" ht="60.75" customHeight="1">
      <c r="A412" s="12"/>
      <c r="B412" s="29">
        <v>305</v>
      </c>
      <c r="C412" s="458" t="s">
        <v>3985</v>
      </c>
      <c r="D412" s="458" t="s">
        <v>3986</v>
      </c>
      <c r="E412" s="468">
        <v>26621</v>
      </c>
      <c r="F412" s="468"/>
      <c r="G412" s="18"/>
      <c r="H412" s="18">
        <f t="shared" si="6"/>
        <v>26621</v>
      </c>
      <c r="I412" s="123" t="s">
        <v>1798</v>
      </c>
      <c r="J412" s="295"/>
      <c r="K412" s="295"/>
      <c r="L412" s="295"/>
      <c r="M412" s="295"/>
      <c r="N412" s="295"/>
      <c r="O412" s="123" t="s">
        <v>1923</v>
      </c>
      <c r="P412" s="507" t="s">
        <v>1924</v>
      </c>
      <c r="Q412" s="12"/>
      <c r="R412" s="12"/>
    </row>
    <row r="413" spans="1:18" s="5" customFormat="1" ht="60.75" customHeight="1">
      <c r="A413" s="12"/>
      <c r="B413" s="29">
        <v>306</v>
      </c>
      <c r="C413" s="458" t="s">
        <v>3987</v>
      </c>
      <c r="D413" s="458" t="s">
        <v>3988</v>
      </c>
      <c r="E413" s="468">
        <v>5200</v>
      </c>
      <c r="F413" s="468">
        <v>3520</v>
      </c>
      <c r="G413" s="18"/>
      <c r="H413" s="18">
        <f t="shared" si="6"/>
        <v>1680</v>
      </c>
      <c r="I413" s="123" t="s">
        <v>1798</v>
      </c>
      <c r="J413" s="295"/>
      <c r="K413" s="295"/>
      <c r="L413" s="295"/>
      <c r="M413" s="295"/>
      <c r="N413" s="295"/>
      <c r="O413" s="123" t="s">
        <v>1925</v>
      </c>
      <c r="P413" s="507" t="s">
        <v>1926</v>
      </c>
      <c r="Q413" s="12"/>
      <c r="R413" s="12"/>
    </row>
    <row r="414" spans="1:18" s="5" customFormat="1" ht="60.75" customHeight="1">
      <c r="A414" s="12"/>
      <c r="B414" s="29">
        <v>307</v>
      </c>
      <c r="C414" s="458" t="s">
        <v>3989</v>
      </c>
      <c r="D414" s="458" t="s">
        <v>3990</v>
      </c>
      <c r="E414" s="468">
        <v>462000</v>
      </c>
      <c r="F414" s="468"/>
      <c r="G414" s="18"/>
      <c r="H414" s="18">
        <f t="shared" si="6"/>
        <v>462000</v>
      </c>
      <c r="I414" s="123" t="s">
        <v>1798</v>
      </c>
      <c r="J414" s="295"/>
      <c r="K414" s="295"/>
      <c r="L414" s="295"/>
      <c r="M414" s="295"/>
      <c r="N414" s="295"/>
      <c r="O414" s="123" t="s">
        <v>1927</v>
      </c>
      <c r="P414" s="507" t="s">
        <v>1928</v>
      </c>
      <c r="Q414" s="12"/>
      <c r="R414" s="12"/>
    </row>
    <row r="415" spans="1:18" s="5" customFormat="1" ht="60.75" customHeight="1">
      <c r="A415" s="12"/>
      <c r="B415" s="29">
        <v>308</v>
      </c>
      <c r="C415" s="458" t="s">
        <v>3991</v>
      </c>
      <c r="D415" s="458" t="s">
        <v>3992</v>
      </c>
      <c r="E415" s="468">
        <v>7200</v>
      </c>
      <c r="F415" s="468"/>
      <c r="G415" s="18"/>
      <c r="H415" s="18">
        <f t="shared" si="6"/>
        <v>7200</v>
      </c>
      <c r="I415" s="123" t="s">
        <v>1798</v>
      </c>
      <c r="J415" s="295"/>
      <c r="K415" s="295"/>
      <c r="L415" s="295"/>
      <c r="M415" s="295"/>
      <c r="N415" s="295"/>
      <c r="O415" s="123" t="s">
        <v>1929</v>
      </c>
      <c r="P415" s="507" t="s">
        <v>1930</v>
      </c>
      <c r="Q415" s="12"/>
      <c r="R415" s="12"/>
    </row>
    <row r="416" spans="1:18" s="5" customFormat="1" ht="60.75" customHeight="1">
      <c r="A416" s="12"/>
      <c r="B416" s="29">
        <v>309</v>
      </c>
      <c r="C416" s="469" t="s">
        <v>1617</v>
      </c>
      <c r="D416" s="445" t="s">
        <v>1618</v>
      </c>
      <c r="E416" s="470">
        <v>12611</v>
      </c>
      <c r="F416" s="443">
        <v>3000</v>
      </c>
      <c r="G416" s="18"/>
      <c r="H416" s="18">
        <f t="shared" si="6"/>
        <v>9611</v>
      </c>
      <c r="I416" s="445" t="s">
        <v>1777</v>
      </c>
      <c r="J416" s="295"/>
      <c r="K416" s="295"/>
      <c r="L416" s="295"/>
      <c r="M416" s="295"/>
      <c r="N416" s="295"/>
      <c r="O416" s="445" t="s">
        <v>4037</v>
      </c>
      <c r="P416" s="508" t="s">
        <v>4038</v>
      </c>
      <c r="Q416" s="12"/>
      <c r="R416" s="12"/>
    </row>
    <row r="417" spans="1:18" s="5" customFormat="1" ht="60.75" customHeight="1">
      <c r="A417" s="12"/>
      <c r="B417" s="29">
        <v>310</v>
      </c>
      <c r="C417" s="471" t="s">
        <v>1619</v>
      </c>
      <c r="D417" s="445" t="s">
        <v>1620</v>
      </c>
      <c r="E417" s="472">
        <v>66000</v>
      </c>
      <c r="F417" s="474"/>
      <c r="G417" s="18"/>
      <c r="H417" s="18">
        <f t="shared" si="6"/>
        <v>66000</v>
      </c>
      <c r="I417" s="445" t="s">
        <v>1778</v>
      </c>
      <c r="J417" s="295"/>
      <c r="K417" s="295"/>
      <c r="L417" s="295"/>
      <c r="M417" s="295"/>
      <c r="N417" s="295"/>
      <c r="O417" s="445" t="s">
        <v>4039</v>
      </c>
      <c r="P417" s="509" t="s">
        <v>4040</v>
      </c>
      <c r="Q417" s="12"/>
      <c r="R417" s="12"/>
    </row>
    <row r="418" spans="1:18" s="5" customFormat="1" ht="60.75" customHeight="1">
      <c r="A418" s="12"/>
      <c r="B418" s="29">
        <v>311</v>
      </c>
      <c r="C418" s="445" t="s">
        <v>1621</v>
      </c>
      <c r="D418" s="445" t="s">
        <v>1622</v>
      </c>
      <c r="E418" s="473">
        <v>512161</v>
      </c>
      <c r="F418" s="447">
        <v>54114</v>
      </c>
      <c r="G418" s="18"/>
      <c r="H418" s="18">
        <f t="shared" si="6"/>
        <v>458047</v>
      </c>
      <c r="I418" s="445" t="s">
        <v>1778</v>
      </c>
      <c r="J418" s="295"/>
      <c r="K418" s="295"/>
      <c r="L418" s="295"/>
      <c r="M418" s="295"/>
      <c r="N418" s="295"/>
      <c r="O418" s="445" t="s">
        <v>4041</v>
      </c>
      <c r="P418" s="445" t="s">
        <v>2062</v>
      </c>
      <c r="Q418" s="12"/>
      <c r="R418" s="12"/>
    </row>
    <row r="419" spans="1:18" s="5" customFormat="1" ht="60.75" customHeight="1">
      <c r="A419" s="12"/>
      <c r="B419" s="29">
        <v>312</v>
      </c>
      <c r="C419" s="445" t="s">
        <v>1623</v>
      </c>
      <c r="D419" s="445" t="s">
        <v>1624</v>
      </c>
      <c r="E419" s="473">
        <v>4790</v>
      </c>
      <c r="F419" s="445"/>
      <c r="G419" s="18"/>
      <c r="H419" s="18">
        <f t="shared" si="6"/>
        <v>4790</v>
      </c>
      <c r="I419" s="445" t="s">
        <v>1778</v>
      </c>
      <c r="J419" s="295"/>
      <c r="K419" s="295"/>
      <c r="L419" s="295"/>
      <c r="M419" s="295"/>
      <c r="N419" s="295"/>
      <c r="O419" s="445" t="s">
        <v>4042</v>
      </c>
      <c r="P419" s="445" t="s">
        <v>4628</v>
      </c>
      <c r="Q419" s="12"/>
      <c r="R419" s="12"/>
    </row>
    <row r="420" spans="1:18" s="5" customFormat="1" ht="60.75" customHeight="1">
      <c r="A420" s="12"/>
      <c r="B420" s="29">
        <v>313</v>
      </c>
      <c r="C420" s="445" t="s">
        <v>4539</v>
      </c>
      <c r="D420" s="445" t="s">
        <v>4540</v>
      </c>
      <c r="E420" s="473">
        <v>25050</v>
      </c>
      <c r="F420" s="445"/>
      <c r="G420" s="18"/>
      <c r="H420" s="18">
        <f t="shared" si="6"/>
        <v>25050</v>
      </c>
      <c r="I420" s="445" t="s">
        <v>4642</v>
      </c>
      <c r="J420" s="295"/>
      <c r="K420" s="295"/>
      <c r="L420" s="295"/>
      <c r="M420" s="295"/>
      <c r="N420" s="295"/>
      <c r="O420" s="445" t="s">
        <v>4629</v>
      </c>
      <c r="P420" s="445" t="s">
        <v>4630</v>
      </c>
      <c r="Q420" s="12"/>
      <c r="R420" s="12"/>
    </row>
    <row r="421" spans="1:18" s="5" customFormat="1" ht="60.75" customHeight="1">
      <c r="A421" s="12"/>
      <c r="B421" s="29">
        <v>314</v>
      </c>
      <c r="C421" s="445" t="s">
        <v>4541</v>
      </c>
      <c r="D421" s="445" t="s">
        <v>5223</v>
      </c>
      <c r="E421" s="473">
        <v>39000</v>
      </c>
      <c r="F421" s="447"/>
      <c r="G421" s="18"/>
      <c r="H421" s="18">
        <f t="shared" si="6"/>
        <v>39000</v>
      </c>
      <c r="I421" s="445" t="s">
        <v>1777</v>
      </c>
      <c r="J421" s="295"/>
      <c r="K421" s="295"/>
      <c r="L421" s="295"/>
      <c r="M421" s="295"/>
      <c r="N421" s="295"/>
      <c r="O421" s="445" t="s">
        <v>4631</v>
      </c>
      <c r="P421" s="445" t="s">
        <v>4632</v>
      </c>
      <c r="Q421" s="12"/>
      <c r="R421" s="12"/>
    </row>
    <row r="422" spans="1:18" s="5" customFormat="1" ht="60.75" customHeight="1">
      <c r="A422" s="12"/>
      <c r="B422" s="29">
        <v>315</v>
      </c>
      <c r="C422" s="445" t="s">
        <v>4542</v>
      </c>
      <c r="D422" s="445" t="s">
        <v>4543</v>
      </c>
      <c r="E422" s="473">
        <v>1700</v>
      </c>
      <c r="F422" s="445"/>
      <c r="G422" s="18"/>
      <c r="H422" s="18">
        <f t="shared" si="6"/>
        <v>1700</v>
      </c>
      <c r="I422" s="445" t="s">
        <v>1777</v>
      </c>
      <c r="J422" s="295"/>
      <c r="K422" s="295"/>
      <c r="L422" s="295"/>
      <c r="M422" s="295"/>
      <c r="N422" s="295"/>
      <c r="O422" s="445" t="s">
        <v>4633</v>
      </c>
      <c r="P422" s="445" t="s">
        <v>4634</v>
      </c>
      <c r="Q422" s="12"/>
      <c r="R422" s="12"/>
    </row>
    <row r="423" spans="1:18" s="5" customFormat="1" ht="60.75" customHeight="1">
      <c r="A423" s="12"/>
      <c r="B423" s="29">
        <v>316</v>
      </c>
      <c r="C423" s="445" t="s">
        <v>4544</v>
      </c>
      <c r="D423" s="445" t="s">
        <v>4545</v>
      </c>
      <c r="E423" s="473">
        <v>7263</v>
      </c>
      <c r="F423" s="445"/>
      <c r="G423" s="18"/>
      <c r="H423" s="18">
        <f t="shared" si="6"/>
        <v>7263</v>
      </c>
      <c r="I423" s="445" t="s">
        <v>4635</v>
      </c>
      <c r="J423" s="295"/>
      <c r="K423" s="295"/>
      <c r="L423" s="295"/>
      <c r="M423" s="295"/>
      <c r="N423" s="295"/>
      <c r="O423" s="445" t="s">
        <v>4636</v>
      </c>
      <c r="P423" s="445" t="s">
        <v>4637</v>
      </c>
      <c r="Q423" s="12"/>
      <c r="R423" s="12"/>
    </row>
    <row r="424" spans="1:18" s="5" customFormat="1" ht="60.75" customHeight="1">
      <c r="A424" s="12"/>
      <c r="B424" s="29">
        <v>317</v>
      </c>
      <c r="C424" s="445" t="s">
        <v>4546</v>
      </c>
      <c r="D424" s="445" t="s">
        <v>4547</v>
      </c>
      <c r="E424" s="473">
        <v>13212</v>
      </c>
      <c r="F424" s="445"/>
      <c r="G424" s="18"/>
      <c r="H424" s="18">
        <f t="shared" si="6"/>
        <v>13212</v>
      </c>
      <c r="I424" s="445" t="s">
        <v>4642</v>
      </c>
      <c r="J424" s="295"/>
      <c r="K424" s="295"/>
      <c r="L424" s="295"/>
      <c r="M424" s="295"/>
      <c r="N424" s="295"/>
      <c r="O424" s="445" t="s">
        <v>4638</v>
      </c>
      <c r="P424" s="445" t="s">
        <v>4639</v>
      </c>
      <c r="Q424" s="12"/>
      <c r="R424" s="12"/>
    </row>
    <row r="425" spans="1:18" s="5" customFormat="1" ht="60.75" customHeight="1">
      <c r="A425" s="12"/>
      <c r="B425" s="29">
        <v>318</v>
      </c>
      <c r="C425" s="445" t="s">
        <v>5224</v>
      </c>
      <c r="D425" s="445" t="s">
        <v>4548</v>
      </c>
      <c r="E425" s="473">
        <v>8750</v>
      </c>
      <c r="F425" s="445"/>
      <c r="G425" s="18"/>
      <c r="H425" s="18">
        <f t="shared" si="6"/>
        <v>8750</v>
      </c>
      <c r="I425" s="445" t="s">
        <v>1777</v>
      </c>
      <c r="J425" s="295"/>
      <c r="K425" s="295"/>
      <c r="L425" s="295"/>
      <c r="M425" s="295"/>
      <c r="N425" s="295"/>
      <c r="O425" s="445" t="s">
        <v>4640</v>
      </c>
      <c r="P425" s="445" t="s">
        <v>4641</v>
      </c>
      <c r="Q425" s="12"/>
      <c r="R425" s="12"/>
    </row>
    <row r="426" spans="1:18" s="5" customFormat="1" ht="60.75" customHeight="1">
      <c r="A426" s="12"/>
      <c r="B426" s="29">
        <v>319</v>
      </c>
      <c r="C426" s="445" t="s">
        <v>4549</v>
      </c>
      <c r="D426" s="445" t="s">
        <v>5225</v>
      </c>
      <c r="E426" s="473">
        <v>1350</v>
      </c>
      <c r="F426" s="445"/>
      <c r="G426" s="18"/>
      <c r="H426" s="18">
        <f t="shared" si="6"/>
        <v>1350</v>
      </c>
      <c r="I426" s="445" t="s">
        <v>4642</v>
      </c>
      <c r="J426" s="296"/>
      <c r="K426" s="296"/>
      <c r="L426" s="296"/>
      <c r="M426" s="296"/>
      <c r="N426" s="296"/>
      <c r="O426" s="445" t="s">
        <v>4643</v>
      </c>
      <c r="P426" s="445" t="s">
        <v>4644</v>
      </c>
      <c r="Q426" s="12"/>
      <c r="R426" s="12"/>
    </row>
    <row r="427" spans="1:18" s="5" customFormat="1" ht="60.75" customHeight="1">
      <c r="A427" s="12"/>
      <c r="B427" s="29">
        <v>320</v>
      </c>
      <c r="C427" s="445" t="s">
        <v>4550</v>
      </c>
      <c r="D427" s="445" t="s">
        <v>4551</v>
      </c>
      <c r="E427" s="473">
        <v>6250</v>
      </c>
      <c r="F427" s="445"/>
      <c r="G427" s="18"/>
      <c r="H427" s="18">
        <f t="shared" si="6"/>
        <v>6250</v>
      </c>
      <c r="I427" s="445" t="s">
        <v>4642</v>
      </c>
      <c r="J427" s="28"/>
      <c r="K427" s="28"/>
      <c r="L427" s="28"/>
      <c r="M427" s="28"/>
      <c r="N427" s="28"/>
      <c r="O427" s="445" t="s">
        <v>4645</v>
      </c>
      <c r="P427" s="445" t="s">
        <v>4646</v>
      </c>
      <c r="Q427" s="12"/>
      <c r="R427" s="12"/>
    </row>
    <row r="428" spans="1:18" s="5" customFormat="1" ht="60.75" customHeight="1">
      <c r="A428" s="12"/>
      <c r="B428" s="29">
        <v>321</v>
      </c>
      <c r="C428" s="445" t="s">
        <v>4552</v>
      </c>
      <c r="D428" s="445" t="s">
        <v>4553</v>
      </c>
      <c r="E428" s="473">
        <v>17103</v>
      </c>
      <c r="F428" s="445"/>
      <c r="G428" s="18"/>
      <c r="H428" s="18">
        <f t="shared" si="6"/>
        <v>17103</v>
      </c>
      <c r="I428" s="445" t="s">
        <v>4642</v>
      </c>
      <c r="J428" s="28"/>
      <c r="K428" s="28"/>
      <c r="L428" s="28"/>
      <c r="M428" s="28"/>
      <c r="N428" s="28"/>
      <c r="O428" s="445" t="s">
        <v>4647</v>
      </c>
      <c r="P428" s="445" t="s">
        <v>4648</v>
      </c>
      <c r="Q428" s="12"/>
      <c r="R428" s="12"/>
    </row>
    <row r="429" spans="1:18" s="5" customFormat="1" ht="60.75" customHeight="1">
      <c r="A429" s="12"/>
      <c r="B429" s="29">
        <v>322</v>
      </c>
      <c r="C429" s="445" t="s">
        <v>5226</v>
      </c>
      <c r="D429" s="445" t="s">
        <v>5227</v>
      </c>
      <c r="E429" s="473">
        <v>7400</v>
      </c>
      <c r="F429" s="445"/>
      <c r="G429" s="18"/>
      <c r="H429" s="18">
        <f aca="true" t="shared" si="7" ref="H429:H492">E429-F429-G429</f>
        <v>7400</v>
      </c>
      <c r="I429" s="445" t="s">
        <v>4642</v>
      </c>
      <c r="J429" s="28"/>
      <c r="K429" s="28"/>
      <c r="L429" s="28"/>
      <c r="M429" s="28"/>
      <c r="N429" s="28"/>
      <c r="O429" s="445" t="s">
        <v>4649</v>
      </c>
      <c r="P429" s="445" t="s">
        <v>4650</v>
      </c>
      <c r="Q429" s="12"/>
      <c r="R429" s="12"/>
    </row>
    <row r="430" spans="1:18" s="5" customFormat="1" ht="60.75" customHeight="1">
      <c r="A430" s="12"/>
      <c r="B430" s="29">
        <v>323</v>
      </c>
      <c r="C430" s="445" t="s">
        <v>4554</v>
      </c>
      <c r="D430" s="445" t="s">
        <v>4555</v>
      </c>
      <c r="E430" s="473">
        <v>3321</v>
      </c>
      <c r="F430" s="445"/>
      <c r="G430" s="18"/>
      <c r="H430" s="18">
        <f t="shared" si="7"/>
        <v>3321</v>
      </c>
      <c r="I430" s="445" t="s">
        <v>1777</v>
      </c>
      <c r="J430" s="28"/>
      <c r="K430" s="28"/>
      <c r="L430" s="28"/>
      <c r="M430" s="28"/>
      <c r="N430" s="28"/>
      <c r="O430" s="445" t="s">
        <v>4651</v>
      </c>
      <c r="P430" s="445" t="s">
        <v>4652</v>
      </c>
      <c r="Q430" s="12"/>
      <c r="R430" s="12"/>
    </row>
    <row r="431" spans="1:18" s="5" customFormat="1" ht="60.75" customHeight="1">
      <c r="A431" s="12"/>
      <c r="B431" s="29">
        <v>324</v>
      </c>
      <c r="C431" s="445" t="s">
        <v>4556</v>
      </c>
      <c r="D431" s="445" t="s">
        <v>4557</v>
      </c>
      <c r="E431" s="473">
        <v>1151747</v>
      </c>
      <c r="F431" s="445"/>
      <c r="G431" s="18"/>
      <c r="H431" s="18">
        <f t="shared" si="7"/>
        <v>1151747</v>
      </c>
      <c r="I431" s="445" t="s">
        <v>4642</v>
      </c>
      <c r="J431" s="28"/>
      <c r="K431" s="28"/>
      <c r="L431" s="28"/>
      <c r="M431" s="28"/>
      <c r="N431" s="28"/>
      <c r="O431" s="445" t="s">
        <v>4653</v>
      </c>
      <c r="P431" s="445" t="s">
        <v>4654</v>
      </c>
      <c r="Q431" s="12"/>
      <c r="R431" s="12"/>
    </row>
    <row r="432" spans="1:18" s="5" customFormat="1" ht="60.75" customHeight="1">
      <c r="A432" s="12"/>
      <c r="B432" s="29">
        <v>325</v>
      </c>
      <c r="C432" s="445" t="s">
        <v>5228</v>
      </c>
      <c r="D432" s="445" t="s">
        <v>4558</v>
      </c>
      <c r="E432" s="473">
        <v>39837</v>
      </c>
      <c r="F432" s="445"/>
      <c r="G432" s="18"/>
      <c r="H432" s="18">
        <f t="shared" si="7"/>
        <v>39837</v>
      </c>
      <c r="I432" s="445" t="s">
        <v>1777</v>
      </c>
      <c r="J432" s="28"/>
      <c r="K432" s="28"/>
      <c r="L432" s="28"/>
      <c r="M432" s="28"/>
      <c r="N432" s="28"/>
      <c r="O432" s="445" t="s">
        <v>4655</v>
      </c>
      <c r="P432" s="445" t="s">
        <v>4656</v>
      </c>
      <c r="Q432" s="12"/>
      <c r="R432" s="12"/>
    </row>
    <row r="433" spans="1:18" s="5" customFormat="1" ht="60.75" customHeight="1">
      <c r="A433" s="12"/>
      <c r="B433" s="29">
        <v>326</v>
      </c>
      <c r="C433" s="445" t="s">
        <v>5229</v>
      </c>
      <c r="D433" s="445" t="s">
        <v>4559</v>
      </c>
      <c r="E433" s="473">
        <v>5000</v>
      </c>
      <c r="F433" s="445"/>
      <c r="G433" s="18"/>
      <c r="H433" s="18">
        <f t="shared" si="7"/>
        <v>5000</v>
      </c>
      <c r="I433" s="445" t="s">
        <v>4635</v>
      </c>
      <c r="J433" s="28"/>
      <c r="K433" s="28"/>
      <c r="L433" s="28"/>
      <c r="M433" s="28"/>
      <c r="N433" s="28"/>
      <c r="O433" s="445" t="s">
        <v>4657</v>
      </c>
      <c r="P433" s="445" t="s">
        <v>4658</v>
      </c>
      <c r="Q433" s="12"/>
      <c r="R433" s="12"/>
    </row>
    <row r="434" spans="1:18" s="5" customFormat="1" ht="60.75" customHeight="1">
      <c r="A434" s="12"/>
      <c r="B434" s="29">
        <v>327</v>
      </c>
      <c r="C434" s="445" t="s">
        <v>4560</v>
      </c>
      <c r="D434" s="445" t="s">
        <v>5230</v>
      </c>
      <c r="E434" s="473">
        <v>2967</v>
      </c>
      <c r="F434" s="445"/>
      <c r="G434" s="18"/>
      <c r="H434" s="18">
        <f t="shared" si="7"/>
        <v>2967</v>
      </c>
      <c r="I434" s="445" t="s">
        <v>4642</v>
      </c>
      <c r="J434" s="28"/>
      <c r="K434" s="28"/>
      <c r="L434" s="28"/>
      <c r="M434" s="28"/>
      <c r="N434" s="28"/>
      <c r="O434" s="445" t="s">
        <v>4659</v>
      </c>
      <c r="P434" s="445" t="s">
        <v>4660</v>
      </c>
      <c r="Q434" s="12"/>
      <c r="R434" s="12"/>
    </row>
    <row r="435" spans="1:18" s="5" customFormat="1" ht="60.75" customHeight="1">
      <c r="A435" s="12"/>
      <c r="B435" s="29">
        <v>328</v>
      </c>
      <c r="C435" s="445" t="s">
        <v>4561</v>
      </c>
      <c r="D435" s="445" t="s">
        <v>4562</v>
      </c>
      <c r="E435" s="473">
        <v>5000</v>
      </c>
      <c r="F435" s="445"/>
      <c r="G435" s="18"/>
      <c r="H435" s="18">
        <f t="shared" si="7"/>
        <v>5000</v>
      </c>
      <c r="I435" s="445" t="s">
        <v>1777</v>
      </c>
      <c r="J435" s="28"/>
      <c r="K435" s="28"/>
      <c r="L435" s="28"/>
      <c r="M435" s="28"/>
      <c r="N435" s="28"/>
      <c r="O435" s="445" t="s">
        <v>4661</v>
      </c>
      <c r="P435" s="445" t="s">
        <v>4662</v>
      </c>
      <c r="Q435" s="12"/>
      <c r="R435" s="12"/>
    </row>
    <row r="436" spans="1:18" s="5" customFormat="1" ht="60.75" customHeight="1">
      <c r="A436" s="12"/>
      <c r="B436" s="29">
        <v>329</v>
      </c>
      <c r="C436" s="445" t="s">
        <v>4563</v>
      </c>
      <c r="D436" s="445" t="s">
        <v>4564</v>
      </c>
      <c r="E436" s="473">
        <v>2059</v>
      </c>
      <c r="F436" s="445"/>
      <c r="G436" s="18"/>
      <c r="H436" s="18">
        <f t="shared" si="7"/>
        <v>2059</v>
      </c>
      <c r="I436" s="445" t="s">
        <v>4642</v>
      </c>
      <c r="J436" s="28"/>
      <c r="K436" s="28"/>
      <c r="L436" s="28"/>
      <c r="M436" s="28"/>
      <c r="N436" s="28"/>
      <c r="O436" s="445" t="s">
        <v>4663</v>
      </c>
      <c r="P436" s="445" t="s">
        <v>4664</v>
      </c>
      <c r="Q436" s="12"/>
      <c r="R436" s="12"/>
    </row>
    <row r="437" spans="1:18" s="5" customFormat="1" ht="60.75" customHeight="1">
      <c r="A437" s="12"/>
      <c r="B437" s="29">
        <v>330</v>
      </c>
      <c r="C437" s="445" t="s">
        <v>4563</v>
      </c>
      <c r="D437" s="445" t="s">
        <v>4565</v>
      </c>
      <c r="E437" s="473">
        <v>2204</v>
      </c>
      <c r="F437" s="445"/>
      <c r="G437" s="18"/>
      <c r="H437" s="18">
        <f t="shared" si="7"/>
        <v>2204</v>
      </c>
      <c r="I437" s="445" t="s">
        <v>4642</v>
      </c>
      <c r="J437" s="28"/>
      <c r="K437" s="28"/>
      <c r="L437" s="28"/>
      <c r="M437" s="28"/>
      <c r="N437" s="28"/>
      <c r="O437" s="445" t="s">
        <v>4665</v>
      </c>
      <c r="P437" s="445" t="s">
        <v>4666</v>
      </c>
      <c r="Q437" s="12"/>
      <c r="R437" s="12"/>
    </row>
    <row r="438" spans="1:18" s="5" customFormat="1" ht="60.75" customHeight="1">
      <c r="A438" s="12"/>
      <c r="B438" s="29">
        <v>331</v>
      </c>
      <c r="C438" s="445" t="s">
        <v>4566</v>
      </c>
      <c r="D438" s="445" t="s">
        <v>4567</v>
      </c>
      <c r="E438" s="473">
        <v>11830</v>
      </c>
      <c r="F438" s="445"/>
      <c r="G438" s="18"/>
      <c r="H438" s="18">
        <f t="shared" si="7"/>
        <v>11830</v>
      </c>
      <c r="I438" s="445" t="s">
        <v>1777</v>
      </c>
      <c r="J438" s="28"/>
      <c r="K438" s="28"/>
      <c r="L438" s="28"/>
      <c r="M438" s="28"/>
      <c r="N438" s="28"/>
      <c r="O438" s="445" t="s">
        <v>4667</v>
      </c>
      <c r="P438" s="445" t="s">
        <v>4668</v>
      </c>
      <c r="Q438" s="12"/>
      <c r="R438" s="12"/>
    </row>
    <row r="439" spans="1:18" s="5" customFormat="1" ht="60.75" customHeight="1">
      <c r="A439" s="12"/>
      <c r="B439" s="29">
        <v>332</v>
      </c>
      <c r="C439" s="445" t="s">
        <v>4568</v>
      </c>
      <c r="D439" s="445" t="s">
        <v>5231</v>
      </c>
      <c r="E439" s="473">
        <v>1270</v>
      </c>
      <c r="F439" s="445"/>
      <c r="G439" s="18"/>
      <c r="H439" s="18">
        <f t="shared" si="7"/>
        <v>1270</v>
      </c>
      <c r="I439" s="445" t="s">
        <v>1777</v>
      </c>
      <c r="J439" s="28"/>
      <c r="K439" s="28"/>
      <c r="L439" s="28"/>
      <c r="M439" s="28"/>
      <c r="N439" s="28"/>
      <c r="O439" s="445" t="s">
        <v>4669</v>
      </c>
      <c r="P439" s="445" t="s">
        <v>4670</v>
      </c>
      <c r="Q439" s="12"/>
      <c r="R439" s="12"/>
    </row>
    <row r="440" spans="1:18" s="5" customFormat="1" ht="60.75" customHeight="1">
      <c r="A440" s="12"/>
      <c r="B440" s="29">
        <v>333</v>
      </c>
      <c r="C440" s="445" t="s">
        <v>4569</v>
      </c>
      <c r="D440" s="445" t="s">
        <v>4570</v>
      </c>
      <c r="E440" s="473">
        <v>5000</v>
      </c>
      <c r="F440" s="445"/>
      <c r="G440" s="18"/>
      <c r="H440" s="18">
        <f t="shared" si="7"/>
        <v>5000</v>
      </c>
      <c r="I440" s="445" t="s">
        <v>4635</v>
      </c>
      <c r="J440" s="28"/>
      <c r="K440" s="28"/>
      <c r="L440" s="28"/>
      <c r="M440" s="28"/>
      <c r="N440" s="28"/>
      <c r="O440" s="445" t="s">
        <v>4671</v>
      </c>
      <c r="P440" s="445" t="s">
        <v>4672</v>
      </c>
      <c r="Q440" s="12"/>
      <c r="R440" s="12"/>
    </row>
    <row r="441" spans="1:18" s="5" customFormat="1" ht="60.75" customHeight="1">
      <c r="A441" s="12"/>
      <c r="B441" s="29">
        <v>334</v>
      </c>
      <c r="C441" s="445" t="s">
        <v>4571</v>
      </c>
      <c r="D441" s="445" t="s">
        <v>4572</v>
      </c>
      <c r="E441" s="473">
        <v>4188</v>
      </c>
      <c r="F441" s="445"/>
      <c r="G441" s="18"/>
      <c r="H441" s="18">
        <f t="shared" si="7"/>
        <v>4188</v>
      </c>
      <c r="I441" s="445" t="s">
        <v>4673</v>
      </c>
      <c r="J441" s="28"/>
      <c r="K441" s="28"/>
      <c r="L441" s="28"/>
      <c r="M441" s="28"/>
      <c r="N441" s="28"/>
      <c r="O441" s="445" t="s">
        <v>4674</v>
      </c>
      <c r="P441" s="445" t="s">
        <v>4675</v>
      </c>
      <c r="Q441" s="12"/>
      <c r="R441" s="12"/>
    </row>
    <row r="442" spans="1:18" s="5" customFormat="1" ht="60.75" customHeight="1">
      <c r="A442" s="12"/>
      <c r="B442" s="29">
        <v>335</v>
      </c>
      <c r="C442" s="445" t="s">
        <v>4571</v>
      </c>
      <c r="D442" s="445" t="s">
        <v>4572</v>
      </c>
      <c r="E442" s="473">
        <v>2200</v>
      </c>
      <c r="F442" s="445"/>
      <c r="G442" s="18"/>
      <c r="H442" s="18">
        <f t="shared" si="7"/>
        <v>2200</v>
      </c>
      <c r="I442" s="445" t="s">
        <v>4673</v>
      </c>
      <c r="J442" s="28"/>
      <c r="K442" s="28"/>
      <c r="L442" s="28"/>
      <c r="M442" s="28"/>
      <c r="N442" s="28"/>
      <c r="O442" s="445" t="s">
        <v>4676</v>
      </c>
      <c r="P442" s="445" t="s">
        <v>4677</v>
      </c>
      <c r="Q442" s="12"/>
      <c r="R442" s="12"/>
    </row>
    <row r="443" spans="1:18" s="5" customFormat="1" ht="60.75" customHeight="1">
      <c r="A443" s="12"/>
      <c r="B443" s="29">
        <v>336</v>
      </c>
      <c r="C443" s="445" t="s">
        <v>4571</v>
      </c>
      <c r="D443" s="445" t="s">
        <v>4572</v>
      </c>
      <c r="E443" s="473">
        <v>7000</v>
      </c>
      <c r="F443" s="445"/>
      <c r="G443" s="18"/>
      <c r="H443" s="18">
        <f t="shared" si="7"/>
        <v>7000</v>
      </c>
      <c r="I443" s="445" t="s">
        <v>4673</v>
      </c>
      <c r="J443" s="28"/>
      <c r="K443" s="28"/>
      <c r="L443" s="28"/>
      <c r="M443" s="28"/>
      <c r="N443" s="28"/>
      <c r="O443" s="445" t="s">
        <v>4678</v>
      </c>
      <c r="P443" s="445" t="s">
        <v>4679</v>
      </c>
      <c r="Q443" s="12"/>
      <c r="R443" s="12"/>
    </row>
    <row r="444" spans="1:18" s="5" customFormat="1" ht="60.75" customHeight="1">
      <c r="A444" s="12"/>
      <c r="B444" s="29">
        <v>337</v>
      </c>
      <c r="C444" s="445" t="s">
        <v>4552</v>
      </c>
      <c r="D444" s="445" t="s">
        <v>4551</v>
      </c>
      <c r="E444" s="473">
        <v>8708</v>
      </c>
      <c r="F444" s="445"/>
      <c r="G444" s="18"/>
      <c r="H444" s="18">
        <f t="shared" si="7"/>
        <v>8708</v>
      </c>
      <c r="I444" s="445" t="s">
        <v>4642</v>
      </c>
      <c r="J444" s="28"/>
      <c r="K444" s="28"/>
      <c r="L444" s="28"/>
      <c r="M444" s="28"/>
      <c r="N444" s="28"/>
      <c r="O444" s="445" t="s">
        <v>4680</v>
      </c>
      <c r="P444" s="445" t="s">
        <v>4681</v>
      </c>
      <c r="Q444" s="12"/>
      <c r="R444" s="12"/>
    </row>
    <row r="445" spans="1:18" s="5" customFormat="1" ht="60.75" customHeight="1">
      <c r="A445" s="12"/>
      <c r="B445" s="29">
        <v>338</v>
      </c>
      <c r="C445" s="445" t="s">
        <v>4573</v>
      </c>
      <c r="D445" s="445" t="s">
        <v>4551</v>
      </c>
      <c r="E445" s="473">
        <v>43459</v>
      </c>
      <c r="F445" s="445"/>
      <c r="G445" s="18"/>
      <c r="H445" s="18">
        <f t="shared" si="7"/>
        <v>43459</v>
      </c>
      <c r="I445" s="445" t="s">
        <v>4642</v>
      </c>
      <c r="J445" s="28"/>
      <c r="K445" s="28"/>
      <c r="L445" s="28"/>
      <c r="M445" s="28"/>
      <c r="N445" s="28"/>
      <c r="O445" s="445" t="s">
        <v>4682</v>
      </c>
      <c r="P445" s="445" t="s">
        <v>4683</v>
      </c>
      <c r="Q445" s="12"/>
      <c r="R445" s="12"/>
    </row>
    <row r="446" spans="1:18" s="5" customFormat="1" ht="60.75" customHeight="1">
      <c r="A446" s="12"/>
      <c r="B446" s="29">
        <v>339</v>
      </c>
      <c r="C446" s="445" t="s">
        <v>4574</v>
      </c>
      <c r="D446" s="445" t="s">
        <v>4575</v>
      </c>
      <c r="E446" s="473">
        <v>20000</v>
      </c>
      <c r="F446" s="445"/>
      <c r="G446" s="18"/>
      <c r="H446" s="18">
        <f t="shared" si="7"/>
        <v>20000</v>
      </c>
      <c r="I446" s="445" t="s">
        <v>4684</v>
      </c>
      <c r="J446" s="28"/>
      <c r="K446" s="28"/>
      <c r="L446" s="28"/>
      <c r="M446" s="28"/>
      <c r="N446" s="28"/>
      <c r="O446" s="445" t="s">
        <v>4685</v>
      </c>
      <c r="P446" s="445" t="s">
        <v>4686</v>
      </c>
      <c r="Q446" s="12"/>
      <c r="R446" s="12"/>
    </row>
    <row r="447" spans="1:18" s="5" customFormat="1" ht="60.75" customHeight="1">
      <c r="A447" s="12"/>
      <c r="B447" s="29">
        <v>340</v>
      </c>
      <c r="C447" s="445" t="s">
        <v>4574</v>
      </c>
      <c r="D447" s="445" t="s">
        <v>4575</v>
      </c>
      <c r="E447" s="473">
        <v>48276</v>
      </c>
      <c r="F447" s="445"/>
      <c r="G447" s="18"/>
      <c r="H447" s="18">
        <f t="shared" si="7"/>
        <v>48276</v>
      </c>
      <c r="I447" s="445" t="s">
        <v>4684</v>
      </c>
      <c r="J447" s="28"/>
      <c r="K447" s="28"/>
      <c r="L447" s="28"/>
      <c r="M447" s="28"/>
      <c r="N447" s="28"/>
      <c r="O447" s="445" t="s">
        <v>4687</v>
      </c>
      <c r="P447" s="445" t="s">
        <v>4688</v>
      </c>
      <c r="Q447" s="12"/>
      <c r="R447" s="12"/>
    </row>
    <row r="448" spans="1:18" s="5" customFormat="1" ht="60.75" customHeight="1">
      <c r="A448" s="12"/>
      <c r="B448" s="29">
        <v>341</v>
      </c>
      <c r="C448" s="445" t="s">
        <v>5232</v>
      </c>
      <c r="D448" s="445" t="s">
        <v>4576</v>
      </c>
      <c r="E448" s="473">
        <v>1429</v>
      </c>
      <c r="F448" s="445">
        <v>200</v>
      </c>
      <c r="G448" s="18"/>
      <c r="H448" s="18">
        <f t="shared" si="7"/>
        <v>1229</v>
      </c>
      <c r="I448" s="445" t="s">
        <v>4642</v>
      </c>
      <c r="J448" s="28"/>
      <c r="K448" s="28"/>
      <c r="L448" s="28"/>
      <c r="M448" s="28"/>
      <c r="N448" s="28"/>
      <c r="O448" s="445" t="s">
        <v>4689</v>
      </c>
      <c r="P448" s="445" t="s">
        <v>4690</v>
      </c>
      <c r="Q448" s="12"/>
      <c r="R448" s="12"/>
    </row>
    <row r="449" spans="1:18" s="5" customFormat="1" ht="60.75" customHeight="1">
      <c r="A449" s="12"/>
      <c r="B449" s="29">
        <v>342</v>
      </c>
      <c r="C449" s="445" t="s">
        <v>4577</v>
      </c>
      <c r="D449" s="445" t="s">
        <v>4578</v>
      </c>
      <c r="E449" s="473">
        <v>27275</v>
      </c>
      <c r="F449" s="445"/>
      <c r="G449" s="18"/>
      <c r="H449" s="18">
        <f t="shared" si="7"/>
        <v>27275</v>
      </c>
      <c r="I449" s="445" t="s">
        <v>4642</v>
      </c>
      <c r="J449" s="28"/>
      <c r="K449" s="28"/>
      <c r="L449" s="28"/>
      <c r="M449" s="28"/>
      <c r="N449" s="28"/>
      <c r="O449" s="445" t="s">
        <v>4691</v>
      </c>
      <c r="P449" s="445" t="s">
        <v>4692</v>
      </c>
      <c r="Q449" s="12"/>
      <c r="R449" s="12"/>
    </row>
    <row r="450" spans="1:18" s="5" customFormat="1" ht="60.75" customHeight="1">
      <c r="A450" s="12"/>
      <c r="B450" s="29">
        <v>343</v>
      </c>
      <c r="C450" s="445" t="s">
        <v>4579</v>
      </c>
      <c r="D450" s="445" t="s">
        <v>4580</v>
      </c>
      <c r="E450" s="473">
        <v>25950</v>
      </c>
      <c r="F450" s="445"/>
      <c r="G450" s="18"/>
      <c r="H450" s="18">
        <f t="shared" si="7"/>
        <v>25950</v>
      </c>
      <c r="I450" s="445" t="s">
        <v>4642</v>
      </c>
      <c r="J450" s="28"/>
      <c r="K450" s="28"/>
      <c r="L450" s="28"/>
      <c r="M450" s="28"/>
      <c r="N450" s="28"/>
      <c r="O450" s="445" t="s">
        <v>4693</v>
      </c>
      <c r="P450" s="445" t="s">
        <v>4694</v>
      </c>
      <c r="Q450" s="12"/>
      <c r="R450" s="12"/>
    </row>
    <row r="451" spans="1:18" s="5" customFormat="1" ht="60.75" customHeight="1">
      <c r="A451" s="12"/>
      <c r="B451" s="29">
        <v>344</v>
      </c>
      <c r="C451" s="445" t="s">
        <v>4581</v>
      </c>
      <c r="D451" s="445" t="s">
        <v>4582</v>
      </c>
      <c r="E451" s="473">
        <v>4100</v>
      </c>
      <c r="F451" s="445"/>
      <c r="G451" s="18"/>
      <c r="H451" s="18">
        <f t="shared" si="7"/>
        <v>4100</v>
      </c>
      <c r="I451" s="445" t="s">
        <v>5317</v>
      </c>
      <c r="J451" s="28"/>
      <c r="K451" s="28"/>
      <c r="L451" s="28"/>
      <c r="M451" s="28"/>
      <c r="N451" s="28"/>
      <c r="O451" s="445" t="s">
        <v>4695</v>
      </c>
      <c r="P451" s="445" t="s">
        <v>4696</v>
      </c>
      <c r="Q451" s="12"/>
      <c r="R451" s="12"/>
    </row>
    <row r="452" spans="1:18" s="5" customFormat="1" ht="60.75" customHeight="1">
      <c r="A452" s="12"/>
      <c r="B452" s="29">
        <v>345</v>
      </c>
      <c r="C452" s="445" t="s">
        <v>4581</v>
      </c>
      <c r="D452" s="445" t="s">
        <v>4582</v>
      </c>
      <c r="E452" s="473">
        <v>3600</v>
      </c>
      <c r="F452" s="445"/>
      <c r="G452" s="18"/>
      <c r="H452" s="18">
        <f t="shared" si="7"/>
        <v>3600</v>
      </c>
      <c r="I452" s="445" t="s">
        <v>5317</v>
      </c>
      <c r="J452" s="28"/>
      <c r="K452" s="28"/>
      <c r="L452" s="28"/>
      <c r="M452" s="28"/>
      <c r="N452" s="28"/>
      <c r="O452" s="445" t="s">
        <v>4697</v>
      </c>
      <c r="P452" s="445" t="s">
        <v>4698</v>
      </c>
      <c r="Q452" s="12"/>
      <c r="R452" s="12"/>
    </row>
    <row r="453" spans="1:18" s="5" customFormat="1" ht="60.75" customHeight="1">
      <c r="A453" s="12"/>
      <c r="B453" s="29">
        <v>346</v>
      </c>
      <c r="C453" s="445" t="s">
        <v>4583</v>
      </c>
      <c r="D453" s="445" t="s">
        <v>4584</v>
      </c>
      <c r="E453" s="473">
        <v>30675</v>
      </c>
      <c r="F453" s="445"/>
      <c r="G453" s="18"/>
      <c r="H453" s="18">
        <f t="shared" si="7"/>
        <v>30675</v>
      </c>
      <c r="I453" s="445" t="s">
        <v>4684</v>
      </c>
      <c r="J453" s="28"/>
      <c r="K453" s="28"/>
      <c r="L453" s="28"/>
      <c r="M453" s="28"/>
      <c r="N453" s="28"/>
      <c r="O453" s="445" t="s">
        <v>4699</v>
      </c>
      <c r="P453" s="445" t="s">
        <v>4700</v>
      </c>
      <c r="Q453" s="12"/>
      <c r="R453" s="12"/>
    </row>
    <row r="454" spans="1:18" s="5" customFormat="1" ht="60.75" customHeight="1">
      <c r="A454" s="12"/>
      <c r="B454" s="29">
        <v>347</v>
      </c>
      <c r="C454" s="445" t="s">
        <v>4586</v>
      </c>
      <c r="D454" s="445" t="s">
        <v>4585</v>
      </c>
      <c r="E454" s="473">
        <v>42952</v>
      </c>
      <c r="F454" s="445"/>
      <c r="G454" s="18"/>
      <c r="H454" s="18">
        <f t="shared" si="7"/>
        <v>42952</v>
      </c>
      <c r="I454" s="445" t="s">
        <v>4684</v>
      </c>
      <c r="J454" s="28"/>
      <c r="K454" s="28"/>
      <c r="L454" s="28"/>
      <c r="M454" s="28"/>
      <c r="N454" s="28"/>
      <c r="O454" s="445" t="s">
        <v>4702</v>
      </c>
      <c r="P454" s="445" t="s">
        <v>4703</v>
      </c>
      <c r="Q454" s="12"/>
      <c r="R454" s="12"/>
    </row>
    <row r="455" spans="1:18" s="5" customFormat="1" ht="60.75" customHeight="1">
      <c r="A455" s="12"/>
      <c r="B455" s="29">
        <v>348</v>
      </c>
      <c r="C455" s="469" t="s">
        <v>4586</v>
      </c>
      <c r="D455" s="445" t="s">
        <v>4585</v>
      </c>
      <c r="E455" s="443">
        <v>20000</v>
      </c>
      <c r="F455" s="443"/>
      <c r="G455" s="18"/>
      <c r="H455" s="18">
        <f t="shared" si="7"/>
        <v>20000</v>
      </c>
      <c r="I455" s="445" t="s">
        <v>4704</v>
      </c>
      <c r="J455" s="28"/>
      <c r="K455" s="28"/>
      <c r="L455" s="28"/>
      <c r="M455" s="28"/>
      <c r="N455" s="28"/>
      <c r="O455" s="445" t="s">
        <v>4705</v>
      </c>
      <c r="P455" s="445" t="s">
        <v>4706</v>
      </c>
      <c r="Q455" s="12"/>
      <c r="R455" s="12"/>
    </row>
    <row r="456" spans="1:18" s="5" customFormat="1" ht="60.75" customHeight="1">
      <c r="A456" s="12"/>
      <c r="B456" s="29">
        <v>349</v>
      </c>
      <c r="C456" s="471" t="s">
        <v>4586</v>
      </c>
      <c r="D456" s="445" t="s">
        <v>4585</v>
      </c>
      <c r="E456" s="474">
        <v>21716</v>
      </c>
      <c r="F456" s="474"/>
      <c r="G456" s="18"/>
      <c r="H456" s="18">
        <f t="shared" si="7"/>
        <v>21716</v>
      </c>
      <c r="I456" s="445" t="s">
        <v>4704</v>
      </c>
      <c r="J456" s="28"/>
      <c r="K456" s="28"/>
      <c r="L456" s="28"/>
      <c r="M456" s="28"/>
      <c r="N456" s="28"/>
      <c r="O456" s="445" t="s">
        <v>4707</v>
      </c>
      <c r="P456" s="509" t="s">
        <v>4708</v>
      </c>
      <c r="Q456" s="12"/>
      <c r="R456" s="12"/>
    </row>
    <row r="457" spans="1:18" s="5" customFormat="1" ht="60.75" customHeight="1">
      <c r="A457" s="12"/>
      <c r="B457" s="29">
        <v>350</v>
      </c>
      <c r="C457" s="471" t="s">
        <v>4587</v>
      </c>
      <c r="D457" s="445" t="s">
        <v>4588</v>
      </c>
      <c r="E457" s="474">
        <v>860</v>
      </c>
      <c r="F457" s="474"/>
      <c r="G457" s="18"/>
      <c r="H457" s="18">
        <f t="shared" si="7"/>
        <v>860</v>
      </c>
      <c r="I457" s="445" t="s">
        <v>4709</v>
      </c>
      <c r="J457" s="28"/>
      <c r="K457" s="28"/>
      <c r="L457" s="28"/>
      <c r="M457" s="28"/>
      <c r="N457" s="28"/>
      <c r="O457" s="445" t="s">
        <v>4680</v>
      </c>
      <c r="P457" s="509" t="s">
        <v>4710</v>
      </c>
      <c r="Q457" s="12"/>
      <c r="R457" s="12"/>
    </row>
    <row r="458" spans="1:18" s="5" customFormat="1" ht="60.75" customHeight="1">
      <c r="A458" s="12"/>
      <c r="B458" s="29">
        <v>351</v>
      </c>
      <c r="C458" s="471" t="s">
        <v>4589</v>
      </c>
      <c r="D458" s="445" t="s">
        <v>4590</v>
      </c>
      <c r="E458" s="474">
        <v>20561</v>
      </c>
      <c r="F458" s="474"/>
      <c r="G458" s="18"/>
      <c r="H458" s="18">
        <f t="shared" si="7"/>
        <v>20561</v>
      </c>
      <c r="I458" s="445" t="s">
        <v>4704</v>
      </c>
      <c r="J458" s="28"/>
      <c r="K458" s="28"/>
      <c r="L458" s="28"/>
      <c r="M458" s="28"/>
      <c r="N458" s="28"/>
      <c r="O458" s="445" t="s">
        <v>4711</v>
      </c>
      <c r="P458" s="509" t="s">
        <v>4712</v>
      </c>
      <c r="Q458" s="12"/>
      <c r="R458" s="12"/>
    </row>
    <row r="459" spans="1:18" s="5" customFormat="1" ht="60.75" customHeight="1">
      <c r="A459" s="12"/>
      <c r="B459" s="29">
        <v>352</v>
      </c>
      <c r="C459" s="471" t="s">
        <v>4591</v>
      </c>
      <c r="D459" s="445" t="s">
        <v>4592</v>
      </c>
      <c r="E459" s="474">
        <v>9900</v>
      </c>
      <c r="F459" s="474"/>
      <c r="G459" s="18"/>
      <c r="H459" s="18">
        <f t="shared" si="7"/>
        <v>9900</v>
      </c>
      <c r="I459" s="445" t="s">
        <v>4704</v>
      </c>
      <c r="J459" s="28"/>
      <c r="K459" s="28"/>
      <c r="L459" s="28"/>
      <c r="M459" s="28"/>
      <c r="N459" s="28"/>
      <c r="O459" s="445" t="s">
        <v>4713</v>
      </c>
      <c r="P459" s="509" t="s">
        <v>4714</v>
      </c>
      <c r="Q459" s="12"/>
      <c r="R459" s="12"/>
    </row>
    <row r="460" spans="1:18" s="5" customFormat="1" ht="60.75" customHeight="1">
      <c r="A460" s="12"/>
      <c r="B460" s="29">
        <v>353</v>
      </c>
      <c r="C460" s="471" t="s">
        <v>4593</v>
      </c>
      <c r="D460" s="445" t="s">
        <v>4594</v>
      </c>
      <c r="E460" s="474">
        <v>7650</v>
      </c>
      <c r="F460" s="474"/>
      <c r="G460" s="18"/>
      <c r="H460" s="18">
        <f t="shared" si="7"/>
        <v>7650</v>
      </c>
      <c r="I460" s="445" t="s">
        <v>4709</v>
      </c>
      <c r="J460" s="28"/>
      <c r="K460" s="28"/>
      <c r="L460" s="28"/>
      <c r="M460" s="28"/>
      <c r="N460" s="28"/>
      <c r="O460" s="445" t="s">
        <v>4715</v>
      </c>
      <c r="P460" s="509" t="s">
        <v>4716</v>
      </c>
      <c r="Q460" s="12"/>
      <c r="R460" s="12"/>
    </row>
    <row r="461" spans="1:18" s="5" customFormat="1" ht="60.75" customHeight="1">
      <c r="A461" s="12"/>
      <c r="B461" s="29">
        <v>354</v>
      </c>
      <c r="C461" s="475" t="s">
        <v>4595</v>
      </c>
      <c r="D461" s="445" t="s">
        <v>4596</v>
      </c>
      <c r="E461" s="474">
        <v>8745</v>
      </c>
      <c r="F461" s="483"/>
      <c r="G461" s="18"/>
      <c r="H461" s="18">
        <f t="shared" si="7"/>
        <v>8745</v>
      </c>
      <c r="I461" s="445" t="s">
        <v>4704</v>
      </c>
      <c r="J461" s="28"/>
      <c r="K461" s="28"/>
      <c r="L461" s="28"/>
      <c r="M461" s="28"/>
      <c r="N461" s="28"/>
      <c r="O461" s="445" t="s">
        <v>4717</v>
      </c>
      <c r="P461" s="509" t="s">
        <v>4718</v>
      </c>
      <c r="Q461" s="12"/>
      <c r="R461" s="12"/>
    </row>
    <row r="462" spans="1:18" s="5" customFormat="1" ht="60.75" customHeight="1">
      <c r="A462" s="12"/>
      <c r="B462" s="29">
        <v>355</v>
      </c>
      <c r="C462" s="475" t="s">
        <v>4595</v>
      </c>
      <c r="D462" s="445" t="s">
        <v>4596</v>
      </c>
      <c r="E462" s="474">
        <v>5425</v>
      </c>
      <c r="F462" s="483"/>
      <c r="G462" s="18"/>
      <c r="H462" s="18">
        <f t="shared" si="7"/>
        <v>5425</v>
      </c>
      <c r="I462" s="445" t="s">
        <v>4704</v>
      </c>
      <c r="J462" s="28"/>
      <c r="K462" s="28"/>
      <c r="L462" s="28"/>
      <c r="M462" s="28"/>
      <c r="N462" s="28"/>
      <c r="O462" s="445" t="s">
        <v>4719</v>
      </c>
      <c r="P462" s="509" t="s">
        <v>4720</v>
      </c>
      <c r="Q462" s="12"/>
      <c r="R462" s="12"/>
    </row>
    <row r="463" spans="1:18" s="5" customFormat="1" ht="60.75" customHeight="1">
      <c r="A463" s="12"/>
      <c r="B463" s="29">
        <v>356</v>
      </c>
      <c r="C463" s="475" t="s">
        <v>4595</v>
      </c>
      <c r="D463" s="445" t="s">
        <v>4596</v>
      </c>
      <c r="E463" s="474">
        <v>9730</v>
      </c>
      <c r="F463" s="483"/>
      <c r="G463" s="18"/>
      <c r="H463" s="18">
        <f t="shared" si="7"/>
        <v>9730</v>
      </c>
      <c r="I463" s="445" t="s">
        <v>4704</v>
      </c>
      <c r="J463" s="28"/>
      <c r="K463" s="28"/>
      <c r="L463" s="28"/>
      <c r="M463" s="28"/>
      <c r="N463" s="28"/>
      <c r="O463" s="445" t="s">
        <v>4721</v>
      </c>
      <c r="P463" s="509" t="s">
        <v>4722</v>
      </c>
      <c r="Q463" s="12"/>
      <c r="R463" s="12"/>
    </row>
    <row r="464" spans="1:18" s="5" customFormat="1" ht="60.75" customHeight="1">
      <c r="A464" s="12"/>
      <c r="B464" s="29">
        <v>357</v>
      </c>
      <c r="C464" s="475" t="s">
        <v>4595</v>
      </c>
      <c r="D464" s="445" t="s">
        <v>4597</v>
      </c>
      <c r="E464" s="474">
        <v>25698</v>
      </c>
      <c r="F464" s="483"/>
      <c r="G464" s="18"/>
      <c r="H464" s="18">
        <f t="shared" si="7"/>
        <v>25698</v>
      </c>
      <c r="I464" s="445" t="s">
        <v>4704</v>
      </c>
      <c r="J464" s="28"/>
      <c r="K464" s="28"/>
      <c r="L464" s="28"/>
      <c r="M464" s="28"/>
      <c r="N464" s="28"/>
      <c r="O464" s="445" t="s">
        <v>4723</v>
      </c>
      <c r="P464" s="509" t="s">
        <v>4724</v>
      </c>
      <c r="Q464" s="12"/>
      <c r="R464" s="12"/>
    </row>
    <row r="465" spans="1:18" s="5" customFormat="1" ht="60.75" customHeight="1">
      <c r="A465" s="12"/>
      <c r="B465" s="29">
        <v>358</v>
      </c>
      <c r="C465" s="475" t="s">
        <v>4598</v>
      </c>
      <c r="D465" s="445" t="s">
        <v>4599</v>
      </c>
      <c r="E465" s="474">
        <v>6875</v>
      </c>
      <c r="F465" s="483"/>
      <c r="G465" s="18"/>
      <c r="H465" s="18">
        <f t="shared" si="7"/>
        <v>6875</v>
      </c>
      <c r="I465" s="445" t="s">
        <v>4704</v>
      </c>
      <c r="J465" s="28"/>
      <c r="K465" s="28"/>
      <c r="L465" s="28"/>
      <c r="M465" s="28"/>
      <c r="N465" s="28"/>
      <c r="O465" s="445" t="s">
        <v>4725</v>
      </c>
      <c r="P465" s="509" t="s">
        <v>4726</v>
      </c>
      <c r="Q465" s="12"/>
      <c r="R465" s="12"/>
    </row>
    <row r="466" spans="1:18" s="5" customFormat="1" ht="60.75" customHeight="1">
      <c r="A466" s="12"/>
      <c r="B466" s="29">
        <v>359</v>
      </c>
      <c r="C466" s="475" t="s">
        <v>4600</v>
      </c>
      <c r="D466" s="445" t="s">
        <v>4601</v>
      </c>
      <c r="E466" s="474">
        <v>29019</v>
      </c>
      <c r="F466" s="483"/>
      <c r="G466" s="18"/>
      <c r="H466" s="18">
        <f t="shared" si="7"/>
        <v>29019</v>
      </c>
      <c r="I466" s="445" t="s">
        <v>4704</v>
      </c>
      <c r="J466" s="28"/>
      <c r="K466" s="28"/>
      <c r="L466" s="28"/>
      <c r="M466" s="28"/>
      <c r="N466" s="28"/>
      <c r="O466" s="445" t="s">
        <v>4727</v>
      </c>
      <c r="P466" s="509" t="s">
        <v>4728</v>
      </c>
      <c r="Q466" s="12"/>
      <c r="R466" s="12"/>
    </row>
    <row r="467" spans="1:18" s="5" customFormat="1" ht="60.75" customHeight="1">
      <c r="A467" s="12"/>
      <c r="B467" s="29">
        <v>360</v>
      </c>
      <c r="C467" s="475" t="s">
        <v>4602</v>
      </c>
      <c r="D467" s="445" t="s">
        <v>4603</v>
      </c>
      <c r="E467" s="474">
        <v>11320</v>
      </c>
      <c r="F467" s="483"/>
      <c r="G467" s="18"/>
      <c r="H467" s="18">
        <f t="shared" si="7"/>
        <v>11320</v>
      </c>
      <c r="I467" s="445" t="s">
        <v>4704</v>
      </c>
      <c r="J467" s="28"/>
      <c r="K467" s="28"/>
      <c r="L467" s="28"/>
      <c r="M467" s="28"/>
      <c r="N467" s="28"/>
      <c r="O467" s="445" t="s">
        <v>4729</v>
      </c>
      <c r="P467" s="509" t="s">
        <v>4730</v>
      </c>
      <c r="Q467" s="12"/>
      <c r="R467" s="12"/>
    </row>
    <row r="468" spans="1:18" s="5" customFormat="1" ht="60.75" customHeight="1">
      <c r="A468" s="12"/>
      <c r="B468" s="29">
        <v>361</v>
      </c>
      <c r="C468" s="475" t="s">
        <v>4583</v>
      </c>
      <c r="D468" s="445" t="s">
        <v>4584</v>
      </c>
      <c r="E468" s="474">
        <v>29510</v>
      </c>
      <c r="F468" s="483"/>
      <c r="G468" s="18"/>
      <c r="H468" s="18">
        <f t="shared" si="7"/>
        <v>29510</v>
      </c>
      <c r="I468" s="445" t="s">
        <v>4684</v>
      </c>
      <c r="J468" s="28"/>
      <c r="K468" s="28"/>
      <c r="L468" s="28"/>
      <c r="M468" s="28"/>
      <c r="N468" s="28"/>
      <c r="O468" s="445" t="s">
        <v>4731</v>
      </c>
      <c r="P468" s="509" t="s">
        <v>4732</v>
      </c>
      <c r="Q468" s="12"/>
      <c r="R468" s="12"/>
    </row>
    <row r="469" spans="1:18" s="5" customFormat="1" ht="60.75" customHeight="1">
      <c r="A469" s="12"/>
      <c r="B469" s="29">
        <v>362</v>
      </c>
      <c r="C469" s="445" t="s">
        <v>4604</v>
      </c>
      <c r="D469" s="445" t="s">
        <v>4605</v>
      </c>
      <c r="E469" s="447">
        <v>26485</v>
      </c>
      <c r="F469" s="445"/>
      <c r="G469" s="18"/>
      <c r="H469" s="18">
        <f t="shared" si="7"/>
        <v>26485</v>
      </c>
      <c r="I469" s="445" t="s">
        <v>4684</v>
      </c>
      <c r="J469" s="28"/>
      <c r="K469" s="28"/>
      <c r="L469" s="28"/>
      <c r="M469" s="28"/>
      <c r="N469" s="28"/>
      <c r="O469" s="445" t="s">
        <v>4733</v>
      </c>
      <c r="P469" s="445" t="s">
        <v>4734</v>
      </c>
      <c r="Q469" s="12"/>
      <c r="R469" s="12"/>
    </row>
    <row r="470" spans="1:18" s="5" customFormat="1" ht="60.75" customHeight="1">
      <c r="A470" s="12"/>
      <c r="B470" s="29">
        <v>363</v>
      </c>
      <c r="C470" s="445" t="s">
        <v>5233</v>
      </c>
      <c r="D470" s="445" t="s">
        <v>5227</v>
      </c>
      <c r="E470" s="447">
        <v>10400</v>
      </c>
      <c r="F470" s="445">
        <v>0</v>
      </c>
      <c r="G470" s="18"/>
      <c r="H470" s="18">
        <f t="shared" si="7"/>
        <v>10400</v>
      </c>
      <c r="I470" s="445" t="s">
        <v>4642</v>
      </c>
      <c r="J470" s="28"/>
      <c r="K470" s="28"/>
      <c r="L470" s="28"/>
      <c r="M470" s="28"/>
      <c r="N470" s="28"/>
      <c r="O470" s="445" t="s">
        <v>5569</v>
      </c>
      <c r="P470" s="445" t="s">
        <v>5570</v>
      </c>
      <c r="Q470" s="12"/>
      <c r="R470" s="12"/>
    </row>
    <row r="471" spans="1:18" s="5" customFormat="1" ht="60.75" customHeight="1">
      <c r="A471" s="12"/>
      <c r="B471" s="29">
        <v>364</v>
      </c>
      <c r="C471" s="445" t="s">
        <v>5234</v>
      </c>
      <c r="D471" s="445" t="s">
        <v>5235</v>
      </c>
      <c r="E471" s="447">
        <v>10800</v>
      </c>
      <c r="F471" s="445"/>
      <c r="G471" s="18"/>
      <c r="H471" s="18">
        <f t="shared" si="7"/>
        <v>10800</v>
      </c>
      <c r="I471" s="445" t="s">
        <v>4642</v>
      </c>
      <c r="J471" s="28"/>
      <c r="K471" s="28"/>
      <c r="L471" s="28"/>
      <c r="M471" s="28"/>
      <c r="N471" s="28"/>
      <c r="O471" s="445" t="s">
        <v>5571</v>
      </c>
      <c r="P471" s="445" t="s">
        <v>5572</v>
      </c>
      <c r="Q471" s="12"/>
      <c r="R471" s="12"/>
    </row>
    <row r="472" spans="1:18" s="5" customFormat="1" ht="60.75" customHeight="1">
      <c r="A472" s="12"/>
      <c r="B472" s="29">
        <v>365</v>
      </c>
      <c r="C472" s="445" t="s">
        <v>5236</v>
      </c>
      <c r="D472" s="445" t="s">
        <v>4576</v>
      </c>
      <c r="E472" s="447">
        <v>3750</v>
      </c>
      <c r="F472" s="445"/>
      <c r="G472" s="18"/>
      <c r="H472" s="18">
        <f t="shared" si="7"/>
        <v>3750</v>
      </c>
      <c r="I472" s="445" t="s">
        <v>4642</v>
      </c>
      <c r="J472" s="28"/>
      <c r="K472" s="28"/>
      <c r="L472" s="28"/>
      <c r="M472" s="28"/>
      <c r="N472" s="28"/>
      <c r="O472" s="445" t="s">
        <v>5573</v>
      </c>
      <c r="P472" s="445" t="s">
        <v>4690</v>
      </c>
      <c r="Q472" s="12"/>
      <c r="R472" s="12"/>
    </row>
    <row r="473" spans="1:18" s="5" customFormat="1" ht="60.75" customHeight="1">
      <c r="A473" s="12"/>
      <c r="B473" s="29">
        <v>366</v>
      </c>
      <c r="C473" s="445" t="s">
        <v>5237</v>
      </c>
      <c r="D473" s="445" t="s">
        <v>5238</v>
      </c>
      <c r="E473" s="447">
        <v>3750</v>
      </c>
      <c r="F473" s="445"/>
      <c r="G473" s="18"/>
      <c r="H473" s="18">
        <f t="shared" si="7"/>
        <v>3750</v>
      </c>
      <c r="I473" s="445" t="s">
        <v>4635</v>
      </c>
      <c r="J473" s="28"/>
      <c r="K473" s="28"/>
      <c r="L473" s="28"/>
      <c r="M473" s="28"/>
      <c r="N473" s="28"/>
      <c r="O473" s="445" t="s">
        <v>5574</v>
      </c>
      <c r="P473" s="445" t="s">
        <v>5575</v>
      </c>
      <c r="Q473" s="12"/>
      <c r="R473" s="12"/>
    </row>
    <row r="474" spans="1:18" s="5" customFormat="1" ht="60.75" customHeight="1">
      <c r="A474" s="12"/>
      <c r="B474" s="29">
        <v>367</v>
      </c>
      <c r="C474" s="445" t="s">
        <v>5239</v>
      </c>
      <c r="D474" s="445" t="s">
        <v>5240</v>
      </c>
      <c r="E474" s="447">
        <v>3618</v>
      </c>
      <c r="F474" s="445"/>
      <c r="G474" s="18"/>
      <c r="H474" s="18">
        <f t="shared" si="7"/>
        <v>3618</v>
      </c>
      <c r="I474" s="445" t="s">
        <v>4642</v>
      </c>
      <c r="J474" s="28"/>
      <c r="K474" s="28"/>
      <c r="L474" s="28"/>
      <c r="M474" s="28"/>
      <c r="N474" s="28"/>
      <c r="O474" s="445" t="s">
        <v>5576</v>
      </c>
      <c r="P474" s="445" t="s">
        <v>5577</v>
      </c>
      <c r="Q474" s="12"/>
      <c r="R474" s="12"/>
    </row>
    <row r="475" spans="1:18" s="5" customFormat="1" ht="60.75" customHeight="1">
      <c r="A475" s="12"/>
      <c r="B475" s="29">
        <v>368</v>
      </c>
      <c r="C475" s="445" t="s">
        <v>5241</v>
      </c>
      <c r="D475" s="445" t="s">
        <v>5242</v>
      </c>
      <c r="E475" s="447">
        <v>26500</v>
      </c>
      <c r="F475" s="445"/>
      <c r="G475" s="18"/>
      <c r="H475" s="18">
        <f t="shared" si="7"/>
        <v>26500</v>
      </c>
      <c r="I475" s="445" t="s">
        <v>13</v>
      </c>
      <c r="J475" s="28"/>
      <c r="K475" s="28"/>
      <c r="L475" s="28"/>
      <c r="M475" s="28"/>
      <c r="N475" s="28"/>
      <c r="O475" s="445" t="s">
        <v>5578</v>
      </c>
      <c r="P475" s="445" t="s">
        <v>5579</v>
      </c>
      <c r="Q475" s="12"/>
      <c r="R475" s="12"/>
    </row>
    <row r="476" spans="1:18" s="5" customFormat="1" ht="60.75" customHeight="1">
      <c r="A476" s="12"/>
      <c r="B476" s="29">
        <v>369</v>
      </c>
      <c r="C476" s="445" t="s">
        <v>5243</v>
      </c>
      <c r="D476" s="445" t="s">
        <v>5244</v>
      </c>
      <c r="E476" s="447">
        <v>6200</v>
      </c>
      <c r="F476" s="445"/>
      <c r="G476" s="18"/>
      <c r="H476" s="18">
        <f t="shared" si="7"/>
        <v>6200</v>
      </c>
      <c r="I476" s="445" t="s">
        <v>4642</v>
      </c>
      <c r="J476" s="28"/>
      <c r="K476" s="28"/>
      <c r="L476" s="28"/>
      <c r="M476" s="28"/>
      <c r="N476" s="28"/>
      <c r="O476" s="445" t="s">
        <v>5580</v>
      </c>
      <c r="P476" s="445" t="s">
        <v>5581</v>
      </c>
      <c r="Q476" s="12"/>
      <c r="R476" s="12"/>
    </row>
    <row r="477" spans="1:18" s="5" customFormat="1" ht="60.75" customHeight="1">
      <c r="A477" s="12"/>
      <c r="B477" s="29">
        <v>370</v>
      </c>
      <c r="C477" s="445" t="s">
        <v>5245</v>
      </c>
      <c r="D477" s="445" t="s">
        <v>5246</v>
      </c>
      <c r="E477" s="447">
        <v>3250</v>
      </c>
      <c r="F477" s="445"/>
      <c r="G477" s="18"/>
      <c r="H477" s="18">
        <f t="shared" si="7"/>
        <v>3250</v>
      </c>
      <c r="I477" s="445" t="s">
        <v>4642</v>
      </c>
      <c r="J477" s="28"/>
      <c r="K477" s="28"/>
      <c r="L477" s="28"/>
      <c r="M477" s="28"/>
      <c r="N477" s="28"/>
      <c r="O477" s="445" t="s">
        <v>5582</v>
      </c>
      <c r="P477" s="445" t="s">
        <v>5583</v>
      </c>
      <c r="Q477" s="12"/>
      <c r="R477" s="12"/>
    </row>
    <row r="478" spans="1:18" s="5" customFormat="1" ht="60.75" customHeight="1">
      <c r="A478" s="12"/>
      <c r="B478" s="29">
        <v>371</v>
      </c>
      <c r="C478" s="445" t="s">
        <v>5247</v>
      </c>
      <c r="D478" s="445" t="s">
        <v>5248</v>
      </c>
      <c r="E478" s="447">
        <v>4806</v>
      </c>
      <c r="F478" s="445"/>
      <c r="G478" s="18"/>
      <c r="H478" s="18">
        <f t="shared" si="7"/>
        <v>4806</v>
      </c>
      <c r="I478" s="445" t="s">
        <v>4642</v>
      </c>
      <c r="J478" s="28"/>
      <c r="K478" s="28"/>
      <c r="L478" s="28"/>
      <c r="M478" s="28"/>
      <c r="N478" s="28"/>
      <c r="O478" s="445" t="s">
        <v>5582</v>
      </c>
      <c r="P478" s="445" t="s">
        <v>5584</v>
      </c>
      <c r="Q478" s="12"/>
      <c r="R478" s="12"/>
    </row>
    <row r="479" spans="1:18" s="5" customFormat="1" ht="60.75" customHeight="1">
      <c r="A479" s="12"/>
      <c r="B479" s="29">
        <v>372</v>
      </c>
      <c r="C479" s="445" t="s">
        <v>5249</v>
      </c>
      <c r="D479" s="445" t="s">
        <v>5230</v>
      </c>
      <c r="E479" s="447">
        <v>9378</v>
      </c>
      <c r="F479" s="445"/>
      <c r="G479" s="18"/>
      <c r="H479" s="18">
        <f t="shared" si="7"/>
        <v>9378</v>
      </c>
      <c r="I479" s="445" t="s">
        <v>4635</v>
      </c>
      <c r="J479" s="28"/>
      <c r="K479" s="28"/>
      <c r="L479" s="28"/>
      <c r="M479" s="28"/>
      <c r="N479" s="28"/>
      <c r="O479" s="445" t="s">
        <v>5585</v>
      </c>
      <c r="P479" s="445" t="s">
        <v>5586</v>
      </c>
      <c r="Q479" s="12"/>
      <c r="R479" s="12"/>
    </row>
    <row r="480" spans="1:18" s="5" customFormat="1" ht="60.75" customHeight="1">
      <c r="A480" s="12"/>
      <c r="B480" s="29">
        <v>373</v>
      </c>
      <c r="C480" s="445" t="s">
        <v>5250</v>
      </c>
      <c r="D480" s="445" t="s">
        <v>5251</v>
      </c>
      <c r="E480" s="447">
        <v>6420</v>
      </c>
      <c r="F480" s="445"/>
      <c r="G480" s="18"/>
      <c r="H480" s="18">
        <f t="shared" si="7"/>
        <v>6420</v>
      </c>
      <c r="I480" s="445" t="s">
        <v>4704</v>
      </c>
      <c r="J480" s="28"/>
      <c r="K480" s="28"/>
      <c r="L480" s="28"/>
      <c r="M480" s="28"/>
      <c r="N480" s="28"/>
      <c r="O480" s="445" t="s">
        <v>5587</v>
      </c>
      <c r="P480" s="445" t="s">
        <v>5588</v>
      </c>
      <c r="Q480" s="12"/>
      <c r="R480" s="12"/>
    </row>
    <row r="481" spans="1:18" s="5" customFormat="1" ht="60.75" customHeight="1">
      <c r="A481" s="12"/>
      <c r="B481" s="29">
        <v>374</v>
      </c>
      <c r="C481" s="445" t="s">
        <v>5252</v>
      </c>
      <c r="D481" s="445" t="s">
        <v>4558</v>
      </c>
      <c r="E481" s="447">
        <v>4642</v>
      </c>
      <c r="F481" s="445"/>
      <c r="G481" s="18"/>
      <c r="H481" s="18">
        <f t="shared" si="7"/>
        <v>4642</v>
      </c>
      <c r="I481" s="445" t="s">
        <v>5318</v>
      </c>
      <c r="J481" s="28"/>
      <c r="K481" s="28"/>
      <c r="L481" s="28"/>
      <c r="M481" s="28"/>
      <c r="N481" s="28"/>
      <c r="O481" s="445" t="s">
        <v>5589</v>
      </c>
      <c r="P481" s="445" t="s">
        <v>5590</v>
      </c>
      <c r="Q481" s="12"/>
      <c r="R481" s="12"/>
    </row>
    <row r="482" spans="1:18" s="5" customFormat="1" ht="60.75" customHeight="1">
      <c r="A482" s="12"/>
      <c r="B482" s="29">
        <v>375</v>
      </c>
      <c r="C482" s="445" t="s">
        <v>5253</v>
      </c>
      <c r="D482" s="445" t="s">
        <v>5254</v>
      </c>
      <c r="E482" s="447">
        <v>800</v>
      </c>
      <c r="F482" s="445"/>
      <c r="G482" s="18"/>
      <c r="H482" s="18">
        <f t="shared" si="7"/>
        <v>800</v>
      </c>
      <c r="I482" s="445" t="s">
        <v>5318</v>
      </c>
      <c r="J482" s="28"/>
      <c r="K482" s="28"/>
      <c r="L482" s="28"/>
      <c r="M482" s="28"/>
      <c r="N482" s="28"/>
      <c r="O482" s="445" t="s">
        <v>5591</v>
      </c>
      <c r="P482" s="445" t="s">
        <v>5592</v>
      </c>
      <c r="Q482" s="12"/>
      <c r="R482" s="12"/>
    </row>
    <row r="483" spans="1:18" s="5" customFormat="1" ht="60.75" customHeight="1">
      <c r="A483" s="12"/>
      <c r="B483" s="29">
        <v>376</v>
      </c>
      <c r="C483" s="445" t="s">
        <v>5255</v>
      </c>
      <c r="D483" s="445" t="s">
        <v>5254</v>
      </c>
      <c r="E483" s="447">
        <v>1200</v>
      </c>
      <c r="F483" s="445"/>
      <c r="G483" s="18"/>
      <c r="H483" s="18">
        <f t="shared" si="7"/>
        <v>1200</v>
      </c>
      <c r="I483" s="445" t="s">
        <v>4635</v>
      </c>
      <c r="J483" s="28"/>
      <c r="K483" s="28"/>
      <c r="L483" s="28"/>
      <c r="M483" s="28"/>
      <c r="N483" s="28"/>
      <c r="O483" s="445" t="s">
        <v>5593</v>
      </c>
      <c r="P483" s="445" t="s">
        <v>5594</v>
      </c>
      <c r="Q483" s="12"/>
      <c r="R483" s="12"/>
    </row>
    <row r="484" spans="1:18" s="5" customFormat="1" ht="60.75" customHeight="1">
      <c r="A484" s="12"/>
      <c r="B484" s="29">
        <v>377</v>
      </c>
      <c r="C484" s="445" t="s">
        <v>5256</v>
      </c>
      <c r="D484" s="445" t="s">
        <v>5257</v>
      </c>
      <c r="E484" s="447">
        <v>3600</v>
      </c>
      <c r="F484" s="445"/>
      <c r="G484" s="18"/>
      <c r="H484" s="18">
        <f t="shared" si="7"/>
        <v>3600</v>
      </c>
      <c r="I484" s="445" t="s">
        <v>4635</v>
      </c>
      <c r="J484" s="28"/>
      <c r="K484" s="28"/>
      <c r="L484" s="28"/>
      <c r="M484" s="28"/>
      <c r="N484" s="28"/>
      <c r="O484" s="445" t="s">
        <v>5595</v>
      </c>
      <c r="P484" s="445" t="s">
        <v>5596</v>
      </c>
      <c r="Q484" s="12"/>
      <c r="R484" s="12"/>
    </row>
    <row r="485" spans="1:18" s="5" customFormat="1" ht="60.75" customHeight="1">
      <c r="A485" s="12"/>
      <c r="B485" s="29">
        <v>378</v>
      </c>
      <c r="C485" s="445" t="s">
        <v>5258</v>
      </c>
      <c r="D485" s="445" t="s">
        <v>5259</v>
      </c>
      <c r="E485" s="447">
        <v>8000</v>
      </c>
      <c r="F485" s="445"/>
      <c r="G485" s="18"/>
      <c r="H485" s="18">
        <f t="shared" si="7"/>
        <v>8000</v>
      </c>
      <c r="I485" s="445" t="s">
        <v>5318</v>
      </c>
      <c r="J485" s="28"/>
      <c r="K485" s="28"/>
      <c r="L485" s="28"/>
      <c r="M485" s="28"/>
      <c r="N485" s="28"/>
      <c r="O485" s="445" t="s">
        <v>5597</v>
      </c>
      <c r="P485" s="445" t="s">
        <v>4062</v>
      </c>
      <c r="Q485" s="12"/>
      <c r="R485" s="12"/>
    </row>
    <row r="486" spans="1:18" s="5" customFormat="1" ht="60.75" customHeight="1">
      <c r="A486" s="12"/>
      <c r="B486" s="29">
        <v>379</v>
      </c>
      <c r="C486" s="445" t="s">
        <v>5253</v>
      </c>
      <c r="D486" s="445" t="s">
        <v>5254</v>
      </c>
      <c r="E486" s="447">
        <v>1050</v>
      </c>
      <c r="F486" s="445"/>
      <c r="G486" s="18"/>
      <c r="H486" s="18">
        <f t="shared" si="7"/>
        <v>1050</v>
      </c>
      <c r="I486" s="445" t="s">
        <v>5318</v>
      </c>
      <c r="J486" s="28"/>
      <c r="K486" s="28"/>
      <c r="L486" s="28"/>
      <c r="M486" s="28"/>
      <c r="N486" s="28"/>
      <c r="O486" s="445" t="s">
        <v>5598</v>
      </c>
      <c r="P486" s="445" t="s">
        <v>5599</v>
      </c>
      <c r="Q486" s="12"/>
      <c r="R486" s="12"/>
    </row>
    <row r="487" spans="1:18" s="5" customFormat="1" ht="60.75" customHeight="1">
      <c r="A487" s="12"/>
      <c r="B487" s="29">
        <v>380</v>
      </c>
      <c r="C487" s="445" t="s">
        <v>690</v>
      </c>
      <c r="D487" s="445" t="s">
        <v>5260</v>
      </c>
      <c r="E487" s="447">
        <v>10200</v>
      </c>
      <c r="F487" s="445"/>
      <c r="G487" s="18"/>
      <c r="H487" s="18">
        <f t="shared" si="7"/>
        <v>10200</v>
      </c>
      <c r="I487" s="445" t="s">
        <v>5318</v>
      </c>
      <c r="J487" s="28"/>
      <c r="K487" s="28"/>
      <c r="L487" s="28"/>
      <c r="M487" s="28"/>
      <c r="N487" s="28"/>
      <c r="O487" s="445" t="s">
        <v>5600</v>
      </c>
      <c r="P487" s="445" t="s">
        <v>4714</v>
      </c>
      <c r="Q487" s="12"/>
      <c r="R487" s="12"/>
    </row>
    <row r="488" spans="1:18" s="5" customFormat="1" ht="60.75" customHeight="1">
      <c r="A488" s="12"/>
      <c r="B488" s="29">
        <v>381</v>
      </c>
      <c r="C488" s="445" t="s">
        <v>5261</v>
      </c>
      <c r="D488" s="445" t="s">
        <v>5262</v>
      </c>
      <c r="E488" s="447">
        <v>1500</v>
      </c>
      <c r="F488" s="445"/>
      <c r="G488" s="18"/>
      <c r="H488" s="18">
        <f t="shared" si="7"/>
        <v>1500</v>
      </c>
      <c r="I488" s="445" t="s">
        <v>4642</v>
      </c>
      <c r="J488" s="28"/>
      <c r="K488" s="28"/>
      <c r="L488" s="28"/>
      <c r="M488" s="28"/>
      <c r="N488" s="28"/>
      <c r="O488" s="445" t="s">
        <v>5601</v>
      </c>
      <c r="P488" s="445" t="s">
        <v>5602</v>
      </c>
      <c r="Q488" s="12"/>
      <c r="R488" s="12"/>
    </row>
    <row r="489" spans="1:18" s="5" customFormat="1" ht="60.75" customHeight="1">
      <c r="A489" s="12"/>
      <c r="B489" s="29">
        <v>382</v>
      </c>
      <c r="C489" s="445" t="s">
        <v>5263</v>
      </c>
      <c r="D489" s="445" t="s">
        <v>5264</v>
      </c>
      <c r="E489" s="447">
        <v>785</v>
      </c>
      <c r="F489" s="445"/>
      <c r="G489" s="18"/>
      <c r="H489" s="18">
        <f t="shared" si="7"/>
        <v>785</v>
      </c>
      <c r="I489" s="445" t="s">
        <v>5318</v>
      </c>
      <c r="J489" s="28"/>
      <c r="K489" s="28"/>
      <c r="L489" s="28"/>
      <c r="M489" s="28"/>
      <c r="N489" s="28"/>
      <c r="O489" s="445" t="s">
        <v>5603</v>
      </c>
      <c r="P489" s="445" t="s">
        <v>5604</v>
      </c>
      <c r="Q489" s="12"/>
      <c r="R489" s="12"/>
    </row>
    <row r="490" spans="1:18" s="5" customFormat="1" ht="60.75" customHeight="1">
      <c r="A490" s="12"/>
      <c r="B490" s="29">
        <v>383</v>
      </c>
      <c r="C490" s="445" t="s">
        <v>5265</v>
      </c>
      <c r="D490" s="445" t="s">
        <v>5227</v>
      </c>
      <c r="E490" s="447">
        <v>1213</v>
      </c>
      <c r="F490" s="445"/>
      <c r="G490" s="18"/>
      <c r="H490" s="18">
        <f t="shared" si="7"/>
        <v>1213</v>
      </c>
      <c r="I490" s="445" t="s">
        <v>4642</v>
      </c>
      <c r="J490" s="28"/>
      <c r="K490" s="28"/>
      <c r="L490" s="28"/>
      <c r="M490" s="28"/>
      <c r="N490" s="28"/>
      <c r="O490" s="445" t="s">
        <v>5605</v>
      </c>
      <c r="P490" s="445" t="s">
        <v>5606</v>
      </c>
      <c r="Q490" s="12"/>
      <c r="R490" s="12"/>
    </row>
    <row r="491" spans="1:18" s="5" customFormat="1" ht="60.75" customHeight="1">
      <c r="A491" s="12"/>
      <c r="B491" s="29">
        <v>384</v>
      </c>
      <c r="C491" s="445" t="s">
        <v>5266</v>
      </c>
      <c r="D491" s="445" t="s">
        <v>5267</v>
      </c>
      <c r="E491" s="447">
        <v>692378</v>
      </c>
      <c r="F491" s="447">
        <v>375952</v>
      </c>
      <c r="G491" s="18"/>
      <c r="H491" s="18">
        <f t="shared" si="7"/>
        <v>316426</v>
      </c>
      <c r="I491" s="445" t="s">
        <v>13</v>
      </c>
      <c r="J491" s="28"/>
      <c r="K491" s="28"/>
      <c r="L491" s="28"/>
      <c r="M491" s="28"/>
      <c r="N491" s="28"/>
      <c r="O491" s="445" t="s">
        <v>5607</v>
      </c>
      <c r="P491" s="445" t="s">
        <v>5608</v>
      </c>
      <c r="Q491" s="12"/>
      <c r="R491" s="12"/>
    </row>
    <row r="492" spans="1:18" s="5" customFormat="1" ht="60.75" customHeight="1">
      <c r="A492" s="12"/>
      <c r="B492" s="29">
        <v>385</v>
      </c>
      <c r="C492" s="445" t="s">
        <v>5266</v>
      </c>
      <c r="D492" s="445" t="s">
        <v>4582</v>
      </c>
      <c r="E492" s="447">
        <v>70900</v>
      </c>
      <c r="F492" s="445"/>
      <c r="G492" s="18"/>
      <c r="H492" s="18">
        <f t="shared" si="7"/>
        <v>70900</v>
      </c>
      <c r="I492" s="445" t="s">
        <v>13</v>
      </c>
      <c r="J492" s="28"/>
      <c r="K492" s="28"/>
      <c r="L492" s="28"/>
      <c r="M492" s="28"/>
      <c r="N492" s="28"/>
      <c r="O492" s="445" t="s">
        <v>5609</v>
      </c>
      <c r="P492" s="445" t="s">
        <v>5610</v>
      </c>
      <c r="Q492" s="12"/>
      <c r="R492" s="12"/>
    </row>
    <row r="493" spans="1:18" s="5" customFormat="1" ht="60.75" customHeight="1">
      <c r="A493" s="12"/>
      <c r="B493" s="29">
        <v>386</v>
      </c>
      <c r="C493" s="445" t="s">
        <v>5266</v>
      </c>
      <c r="D493" s="445" t="s">
        <v>4582</v>
      </c>
      <c r="E493" s="447">
        <v>3545</v>
      </c>
      <c r="F493" s="445"/>
      <c r="G493" s="18"/>
      <c r="H493" s="18">
        <f aca="true" t="shared" si="8" ref="H493:H556">E493-F493-G493</f>
        <v>3545</v>
      </c>
      <c r="I493" s="445" t="s">
        <v>13</v>
      </c>
      <c r="J493" s="28"/>
      <c r="K493" s="28"/>
      <c r="L493" s="28"/>
      <c r="M493" s="28"/>
      <c r="N493" s="28"/>
      <c r="O493" s="445" t="s">
        <v>5609</v>
      </c>
      <c r="P493" s="445" t="s">
        <v>5610</v>
      </c>
      <c r="Q493" s="12"/>
      <c r="R493" s="12"/>
    </row>
    <row r="494" spans="1:18" s="5" customFormat="1" ht="60.75" customHeight="1">
      <c r="A494" s="12"/>
      <c r="B494" s="29">
        <v>387</v>
      </c>
      <c r="C494" s="458" t="s">
        <v>5268</v>
      </c>
      <c r="D494" s="458" t="s">
        <v>5269</v>
      </c>
      <c r="E494" s="468">
        <v>3450</v>
      </c>
      <c r="F494" s="443"/>
      <c r="G494" s="18"/>
      <c r="H494" s="18">
        <f t="shared" si="8"/>
        <v>3450</v>
      </c>
      <c r="I494" s="490" t="s">
        <v>5319</v>
      </c>
      <c r="J494" s="28"/>
      <c r="K494" s="28"/>
      <c r="L494" s="28"/>
      <c r="M494" s="28"/>
      <c r="N494" s="28"/>
      <c r="O494" s="122" t="s">
        <v>5611</v>
      </c>
      <c r="P494" s="123" t="s">
        <v>5612</v>
      </c>
      <c r="Q494" s="12"/>
      <c r="R494" s="12"/>
    </row>
    <row r="495" spans="1:18" s="5" customFormat="1" ht="60.75" customHeight="1">
      <c r="A495" s="12"/>
      <c r="B495" s="29">
        <v>388</v>
      </c>
      <c r="C495" s="458" t="s">
        <v>5270</v>
      </c>
      <c r="D495" s="458" t="s">
        <v>5271</v>
      </c>
      <c r="E495" s="458">
        <v>4000</v>
      </c>
      <c r="F495" s="474"/>
      <c r="G495" s="18"/>
      <c r="H495" s="18">
        <f t="shared" si="8"/>
        <v>4000</v>
      </c>
      <c r="I495" s="122" t="s">
        <v>5320</v>
      </c>
      <c r="J495" s="28"/>
      <c r="K495" s="28"/>
      <c r="L495" s="28"/>
      <c r="M495" s="28"/>
      <c r="N495" s="28"/>
      <c r="O495" s="122" t="s">
        <v>5613</v>
      </c>
      <c r="P495" s="123" t="s">
        <v>5614</v>
      </c>
      <c r="Q495" s="12"/>
      <c r="R495" s="12"/>
    </row>
    <row r="496" spans="1:18" s="5" customFormat="1" ht="60.75" customHeight="1">
      <c r="A496" s="12"/>
      <c r="B496" s="29">
        <v>389</v>
      </c>
      <c r="C496" s="458" t="s">
        <v>5272</v>
      </c>
      <c r="D496" s="458" t="s">
        <v>5273</v>
      </c>
      <c r="E496" s="458">
        <v>3000</v>
      </c>
      <c r="F496" s="484"/>
      <c r="G496" s="18"/>
      <c r="H496" s="18">
        <f t="shared" si="8"/>
        <v>3000</v>
      </c>
      <c r="I496" s="122" t="s">
        <v>5321</v>
      </c>
      <c r="J496" s="28"/>
      <c r="K496" s="28"/>
      <c r="L496" s="28"/>
      <c r="M496" s="28"/>
      <c r="N496" s="28"/>
      <c r="O496" s="122" t="s">
        <v>5615</v>
      </c>
      <c r="P496" s="123" t="s">
        <v>5616</v>
      </c>
      <c r="Q496" s="12"/>
      <c r="R496" s="12"/>
    </row>
    <row r="497" spans="1:18" s="5" customFormat="1" ht="60.75" customHeight="1">
      <c r="A497" s="12"/>
      <c r="B497" s="29">
        <v>390</v>
      </c>
      <c r="C497" s="458" t="s">
        <v>5274</v>
      </c>
      <c r="D497" s="458" t="s">
        <v>5275</v>
      </c>
      <c r="E497" s="458">
        <v>3190</v>
      </c>
      <c r="F497" s="123"/>
      <c r="G497" s="18"/>
      <c r="H497" s="18">
        <f t="shared" si="8"/>
        <v>3190</v>
      </c>
      <c r="I497" s="122" t="s">
        <v>5322</v>
      </c>
      <c r="J497" s="28"/>
      <c r="K497" s="28"/>
      <c r="L497" s="28"/>
      <c r="M497" s="28"/>
      <c r="N497" s="28"/>
      <c r="O497" s="122" t="s">
        <v>5617</v>
      </c>
      <c r="P497" s="123" t="s">
        <v>5618</v>
      </c>
      <c r="Q497" s="12"/>
      <c r="R497" s="12"/>
    </row>
    <row r="498" spans="1:18" s="5" customFormat="1" ht="60.75" customHeight="1">
      <c r="A498" s="12"/>
      <c r="B498" s="29">
        <v>391</v>
      </c>
      <c r="C498" s="458" t="s">
        <v>5276</v>
      </c>
      <c r="D498" s="458" t="s">
        <v>5277</v>
      </c>
      <c r="E498" s="458">
        <v>16717</v>
      </c>
      <c r="F498" s="123"/>
      <c r="G498" s="18"/>
      <c r="H498" s="18">
        <f t="shared" si="8"/>
        <v>16717</v>
      </c>
      <c r="I498" s="122" t="s">
        <v>5323</v>
      </c>
      <c r="J498" s="28"/>
      <c r="K498" s="28"/>
      <c r="L498" s="28"/>
      <c r="M498" s="28"/>
      <c r="N498" s="28"/>
      <c r="O498" s="122" t="s">
        <v>5619</v>
      </c>
      <c r="P498" s="123" t="s">
        <v>5620</v>
      </c>
      <c r="Q498" s="12"/>
      <c r="R498" s="12"/>
    </row>
    <row r="499" spans="1:18" s="5" customFormat="1" ht="60.75" customHeight="1">
      <c r="A499" s="12"/>
      <c r="B499" s="29">
        <v>392</v>
      </c>
      <c r="C499" s="458" t="s">
        <v>5278</v>
      </c>
      <c r="D499" s="458" t="s">
        <v>5279</v>
      </c>
      <c r="E499" s="458">
        <v>3200</v>
      </c>
      <c r="F499" s="484"/>
      <c r="G499" s="18"/>
      <c r="H499" s="18">
        <f t="shared" si="8"/>
        <v>3200</v>
      </c>
      <c r="I499" s="122" t="s">
        <v>5324</v>
      </c>
      <c r="J499" s="28"/>
      <c r="K499" s="28"/>
      <c r="L499" s="28"/>
      <c r="M499" s="28"/>
      <c r="N499" s="28"/>
      <c r="O499" s="122" t="s">
        <v>5621</v>
      </c>
      <c r="P499" s="123" t="s">
        <v>5622</v>
      </c>
      <c r="Q499" s="12"/>
      <c r="R499" s="12"/>
    </row>
    <row r="500" spans="1:18" s="5" customFormat="1" ht="60.75" customHeight="1">
      <c r="A500" s="12"/>
      <c r="B500" s="29">
        <v>393</v>
      </c>
      <c r="C500" s="458" t="s">
        <v>5280</v>
      </c>
      <c r="D500" s="458" t="s">
        <v>5273</v>
      </c>
      <c r="E500" s="458">
        <v>4625</v>
      </c>
      <c r="F500" s="123"/>
      <c r="G500" s="18"/>
      <c r="H500" s="18">
        <f t="shared" si="8"/>
        <v>4625</v>
      </c>
      <c r="I500" s="122" t="s">
        <v>5325</v>
      </c>
      <c r="J500" s="28"/>
      <c r="K500" s="28"/>
      <c r="L500" s="28"/>
      <c r="M500" s="28"/>
      <c r="N500" s="28"/>
      <c r="O500" s="122" t="s">
        <v>5623</v>
      </c>
      <c r="P500" s="123" t="s">
        <v>5624</v>
      </c>
      <c r="Q500" s="12"/>
      <c r="R500" s="12"/>
    </row>
    <row r="501" spans="1:18" s="5" customFormat="1" ht="60.75" customHeight="1">
      <c r="A501" s="12"/>
      <c r="B501" s="29">
        <v>394</v>
      </c>
      <c r="C501" s="458" t="s">
        <v>5272</v>
      </c>
      <c r="D501" s="458" t="s">
        <v>5273</v>
      </c>
      <c r="E501" s="458">
        <v>2017</v>
      </c>
      <c r="F501" s="123"/>
      <c r="G501" s="18"/>
      <c r="H501" s="18">
        <f t="shared" si="8"/>
        <v>2017</v>
      </c>
      <c r="I501" s="122" t="s">
        <v>5321</v>
      </c>
      <c r="J501" s="28"/>
      <c r="K501" s="28"/>
      <c r="L501" s="28"/>
      <c r="M501" s="28"/>
      <c r="N501" s="28"/>
      <c r="O501" s="122" t="s">
        <v>5625</v>
      </c>
      <c r="P501" s="123" t="s">
        <v>5626</v>
      </c>
      <c r="Q501" s="12"/>
      <c r="R501" s="12"/>
    </row>
    <row r="502" spans="1:18" s="5" customFormat="1" ht="60.75" customHeight="1">
      <c r="A502" s="12"/>
      <c r="B502" s="29">
        <v>395</v>
      </c>
      <c r="C502" s="458" t="s">
        <v>5281</v>
      </c>
      <c r="D502" s="458" t="s">
        <v>5282</v>
      </c>
      <c r="E502" s="458">
        <v>9674</v>
      </c>
      <c r="F502" s="123"/>
      <c r="G502" s="18"/>
      <c r="H502" s="18">
        <f t="shared" si="8"/>
        <v>9674</v>
      </c>
      <c r="I502" s="122" t="s">
        <v>5326</v>
      </c>
      <c r="J502" s="28"/>
      <c r="K502" s="28"/>
      <c r="L502" s="28"/>
      <c r="M502" s="28"/>
      <c r="N502" s="28"/>
      <c r="O502" s="123" t="s">
        <v>5627</v>
      </c>
      <c r="P502" s="123" t="s">
        <v>5628</v>
      </c>
      <c r="Q502" s="12"/>
      <c r="R502" s="12"/>
    </row>
    <row r="503" spans="1:18" s="5" customFormat="1" ht="60.75" customHeight="1">
      <c r="A503" s="12"/>
      <c r="B503" s="29">
        <v>396</v>
      </c>
      <c r="C503" s="458" t="s">
        <v>5283</v>
      </c>
      <c r="D503" s="458" t="s">
        <v>5284</v>
      </c>
      <c r="E503" s="468">
        <v>3442</v>
      </c>
      <c r="F503" s="123"/>
      <c r="G503" s="18"/>
      <c r="H503" s="18">
        <f t="shared" si="8"/>
        <v>3442</v>
      </c>
      <c r="I503" s="123" t="s">
        <v>5327</v>
      </c>
      <c r="J503" s="28"/>
      <c r="K503" s="28"/>
      <c r="L503" s="28"/>
      <c r="M503" s="28"/>
      <c r="N503" s="28"/>
      <c r="O503" s="123" t="s">
        <v>5629</v>
      </c>
      <c r="P503" s="123" t="s">
        <v>5630</v>
      </c>
      <c r="Q503" s="12"/>
      <c r="R503" s="12"/>
    </row>
    <row r="504" spans="1:18" s="5" customFormat="1" ht="60.75" customHeight="1">
      <c r="A504" s="12"/>
      <c r="B504" s="29">
        <v>397</v>
      </c>
      <c r="C504" s="458" t="s">
        <v>5285</v>
      </c>
      <c r="D504" s="458" t="s">
        <v>5286</v>
      </c>
      <c r="E504" s="468">
        <v>36600</v>
      </c>
      <c r="F504" s="123"/>
      <c r="G504" s="18"/>
      <c r="H504" s="18">
        <f t="shared" si="8"/>
        <v>36600</v>
      </c>
      <c r="I504" s="122" t="s">
        <v>5328</v>
      </c>
      <c r="J504" s="28"/>
      <c r="K504" s="28"/>
      <c r="L504" s="28"/>
      <c r="M504" s="28"/>
      <c r="N504" s="28"/>
      <c r="O504" s="122" t="s">
        <v>5631</v>
      </c>
      <c r="P504" s="123" t="s">
        <v>5632</v>
      </c>
      <c r="Q504" s="12"/>
      <c r="R504" s="12"/>
    </row>
    <row r="505" spans="1:18" s="5" customFormat="1" ht="60.75" customHeight="1">
      <c r="A505" s="12"/>
      <c r="B505" s="29">
        <v>398</v>
      </c>
      <c r="C505" s="476" t="s">
        <v>5287</v>
      </c>
      <c r="D505" s="476" t="s">
        <v>5288</v>
      </c>
      <c r="E505" s="477">
        <v>2000000</v>
      </c>
      <c r="F505" s="128"/>
      <c r="G505" s="18"/>
      <c r="H505" s="18">
        <f t="shared" si="8"/>
        <v>2000000</v>
      </c>
      <c r="I505" s="128" t="s">
        <v>5329</v>
      </c>
      <c r="J505" s="28"/>
      <c r="K505" s="28"/>
      <c r="L505" s="28"/>
      <c r="M505" s="28"/>
      <c r="N505" s="28"/>
      <c r="O505" s="128" t="s">
        <v>5633</v>
      </c>
      <c r="P505" s="128" t="s">
        <v>5634</v>
      </c>
      <c r="Q505" s="12"/>
      <c r="R505" s="12"/>
    </row>
    <row r="506" spans="1:18" s="5" customFormat="1" ht="60.75" customHeight="1">
      <c r="A506" s="12"/>
      <c r="B506" s="29">
        <v>399</v>
      </c>
      <c r="C506" s="16"/>
      <c r="D506" s="16"/>
      <c r="E506" s="139"/>
      <c r="F506" s="139"/>
      <c r="G506" s="18"/>
      <c r="H506" s="18">
        <f t="shared" si="8"/>
        <v>0</v>
      </c>
      <c r="I506" s="17"/>
      <c r="J506" s="28"/>
      <c r="K506" s="28"/>
      <c r="L506" s="28"/>
      <c r="M506" s="28"/>
      <c r="N506" s="28"/>
      <c r="O506" s="146"/>
      <c r="P506" s="146"/>
      <c r="Q506" s="12"/>
      <c r="R506" s="12"/>
    </row>
    <row r="507" spans="1:18" s="5" customFormat="1" ht="60.75" customHeight="1">
      <c r="A507" s="12"/>
      <c r="B507" s="29">
        <v>400</v>
      </c>
      <c r="C507" s="16"/>
      <c r="D507" s="16"/>
      <c r="E507" s="139"/>
      <c r="F507" s="139"/>
      <c r="G507" s="18"/>
      <c r="H507" s="18">
        <f t="shared" si="8"/>
        <v>0</v>
      </c>
      <c r="I507" s="17"/>
      <c r="J507" s="28"/>
      <c r="K507" s="28"/>
      <c r="L507" s="28"/>
      <c r="M507" s="28"/>
      <c r="N507" s="28"/>
      <c r="O507" s="146"/>
      <c r="P507" s="146"/>
      <c r="Q507" s="12"/>
      <c r="R507" s="12"/>
    </row>
    <row r="508" spans="1:18" s="5" customFormat="1" ht="60.75" customHeight="1">
      <c r="A508" s="12"/>
      <c r="B508" s="29">
        <v>401</v>
      </c>
      <c r="C508" s="16"/>
      <c r="D508" s="16"/>
      <c r="E508" s="139"/>
      <c r="F508" s="139"/>
      <c r="G508" s="18"/>
      <c r="H508" s="18">
        <f t="shared" si="8"/>
        <v>0</v>
      </c>
      <c r="I508" s="17"/>
      <c r="J508" s="28"/>
      <c r="K508" s="28"/>
      <c r="L508" s="28"/>
      <c r="M508" s="28"/>
      <c r="N508" s="28"/>
      <c r="O508" s="146"/>
      <c r="P508" s="146"/>
      <c r="Q508" s="12"/>
      <c r="R508" s="12"/>
    </row>
    <row r="509" spans="1:18" s="5" customFormat="1" ht="60.75" customHeight="1">
      <c r="A509" s="12"/>
      <c r="B509" s="29">
        <v>402</v>
      </c>
      <c r="C509" s="16"/>
      <c r="D509" s="16"/>
      <c r="E509" s="139"/>
      <c r="F509" s="139"/>
      <c r="G509" s="18"/>
      <c r="H509" s="18">
        <f t="shared" si="8"/>
        <v>0</v>
      </c>
      <c r="I509" s="17"/>
      <c r="J509" s="28"/>
      <c r="K509" s="28"/>
      <c r="L509" s="28"/>
      <c r="M509" s="28"/>
      <c r="N509" s="28"/>
      <c r="O509" s="146"/>
      <c r="P509" s="146"/>
      <c r="Q509" s="12"/>
      <c r="R509" s="12"/>
    </row>
    <row r="510" spans="1:18" s="5" customFormat="1" ht="60.75" customHeight="1">
      <c r="A510" s="12"/>
      <c r="B510" s="29">
        <v>403</v>
      </c>
      <c r="C510" s="16"/>
      <c r="D510" s="16"/>
      <c r="E510" s="139"/>
      <c r="F510" s="139"/>
      <c r="G510" s="18"/>
      <c r="H510" s="18">
        <f t="shared" si="8"/>
        <v>0</v>
      </c>
      <c r="I510" s="17"/>
      <c r="J510" s="28"/>
      <c r="K510" s="28"/>
      <c r="L510" s="28"/>
      <c r="M510" s="28"/>
      <c r="N510" s="28"/>
      <c r="O510" s="146"/>
      <c r="P510" s="146"/>
      <c r="Q510" s="12"/>
      <c r="R510" s="12"/>
    </row>
    <row r="511" spans="1:18" s="5" customFormat="1" ht="60.75" customHeight="1">
      <c r="A511" s="12"/>
      <c r="B511" s="29">
        <v>404</v>
      </c>
      <c r="C511" s="16"/>
      <c r="D511" s="16"/>
      <c r="E511" s="139"/>
      <c r="F511" s="139"/>
      <c r="G511" s="18"/>
      <c r="H511" s="18">
        <f t="shared" si="8"/>
        <v>0</v>
      </c>
      <c r="I511" s="17"/>
      <c r="J511" s="28"/>
      <c r="K511" s="28"/>
      <c r="L511" s="28"/>
      <c r="M511" s="28"/>
      <c r="N511" s="28"/>
      <c r="O511" s="146"/>
      <c r="P511" s="146"/>
      <c r="Q511" s="12"/>
      <c r="R511" s="12"/>
    </row>
    <row r="512" spans="1:18" s="5" customFormat="1" ht="60.75" customHeight="1">
      <c r="A512" s="12"/>
      <c r="B512" s="29">
        <v>405</v>
      </c>
      <c r="C512" s="16"/>
      <c r="D512" s="16"/>
      <c r="E512" s="139"/>
      <c r="F512" s="139"/>
      <c r="G512" s="18"/>
      <c r="H512" s="18">
        <f t="shared" si="8"/>
        <v>0</v>
      </c>
      <c r="I512" s="17"/>
      <c r="J512" s="28"/>
      <c r="K512" s="28"/>
      <c r="L512" s="28"/>
      <c r="M512" s="28"/>
      <c r="N512" s="28"/>
      <c r="O512" s="146"/>
      <c r="P512" s="146"/>
      <c r="Q512" s="12"/>
      <c r="R512" s="12"/>
    </row>
    <row r="513" spans="1:18" s="5" customFormat="1" ht="60.75" customHeight="1">
      <c r="A513" s="12"/>
      <c r="B513" s="29">
        <v>406</v>
      </c>
      <c r="C513" s="16"/>
      <c r="D513" s="16"/>
      <c r="E513" s="139"/>
      <c r="F513" s="139"/>
      <c r="G513" s="18"/>
      <c r="H513" s="18">
        <f t="shared" si="8"/>
        <v>0</v>
      </c>
      <c r="I513" s="17"/>
      <c r="J513" s="28"/>
      <c r="K513" s="28"/>
      <c r="L513" s="28"/>
      <c r="M513" s="28"/>
      <c r="N513" s="28"/>
      <c r="O513" s="146"/>
      <c r="P513" s="146"/>
      <c r="Q513" s="12"/>
      <c r="R513" s="12"/>
    </row>
    <row r="514" spans="1:18" s="5" customFormat="1" ht="60.75" customHeight="1">
      <c r="A514" s="12"/>
      <c r="B514" s="29">
        <v>407</v>
      </c>
      <c r="C514" s="16"/>
      <c r="D514" s="16"/>
      <c r="E514" s="139"/>
      <c r="F514" s="139"/>
      <c r="G514" s="18"/>
      <c r="H514" s="18">
        <f t="shared" si="8"/>
        <v>0</v>
      </c>
      <c r="I514" s="17"/>
      <c r="J514" s="28"/>
      <c r="K514" s="28"/>
      <c r="L514" s="28"/>
      <c r="M514" s="28"/>
      <c r="N514" s="28"/>
      <c r="O514" s="146"/>
      <c r="P514" s="146"/>
      <c r="Q514" s="12"/>
      <c r="R514" s="12"/>
    </row>
    <row r="515" spans="1:18" s="5" customFormat="1" ht="60.75" customHeight="1">
      <c r="A515" s="12"/>
      <c r="B515" s="29">
        <v>408</v>
      </c>
      <c r="C515" s="16"/>
      <c r="D515" s="16"/>
      <c r="E515" s="139"/>
      <c r="F515" s="139"/>
      <c r="G515" s="18"/>
      <c r="H515" s="18">
        <f t="shared" si="8"/>
        <v>0</v>
      </c>
      <c r="I515" s="17"/>
      <c r="J515" s="28"/>
      <c r="K515" s="28"/>
      <c r="L515" s="28"/>
      <c r="M515" s="28"/>
      <c r="N515" s="28"/>
      <c r="O515" s="146"/>
      <c r="P515" s="146"/>
      <c r="Q515" s="12"/>
      <c r="R515" s="12"/>
    </row>
    <row r="516" spans="1:18" s="5" customFormat="1" ht="60.75" customHeight="1">
      <c r="A516" s="12"/>
      <c r="B516" s="29">
        <v>409</v>
      </c>
      <c r="C516" s="16"/>
      <c r="D516" s="16"/>
      <c r="E516" s="139"/>
      <c r="F516" s="139"/>
      <c r="G516" s="18"/>
      <c r="H516" s="18">
        <f t="shared" si="8"/>
        <v>0</v>
      </c>
      <c r="I516" s="17"/>
      <c r="J516" s="28"/>
      <c r="K516" s="28"/>
      <c r="L516" s="28"/>
      <c r="M516" s="28"/>
      <c r="N516" s="28"/>
      <c r="O516" s="146"/>
      <c r="P516" s="146"/>
      <c r="Q516" s="12"/>
      <c r="R516" s="12"/>
    </row>
    <row r="517" spans="1:18" s="5" customFormat="1" ht="60.75" customHeight="1">
      <c r="A517" s="12"/>
      <c r="B517" s="29">
        <v>410</v>
      </c>
      <c r="C517" s="16"/>
      <c r="D517" s="16"/>
      <c r="E517" s="139"/>
      <c r="F517" s="139"/>
      <c r="G517" s="18"/>
      <c r="H517" s="18">
        <f t="shared" si="8"/>
        <v>0</v>
      </c>
      <c r="I517" s="17"/>
      <c r="J517" s="28"/>
      <c r="K517" s="28"/>
      <c r="L517" s="28"/>
      <c r="M517" s="28"/>
      <c r="N517" s="28"/>
      <c r="O517" s="146"/>
      <c r="P517" s="146"/>
      <c r="Q517" s="12"/>
      <c r="R517" s="12"/>
    </row>
    <row r="518" spans="1:18" s="5" customFormat="1" ht="60.75" customHeight="1">
      <c r="A518" s="12"/>
      <c r="B518" s="29">
        <v>411</v>
      </c>
      <c r="C518" s="16"/>
      <c r="D518" s="16"/>
      <c r="E518" s="139"/>
      <c r="F518" s="139"/>
      <c r="G518" s="18"/>
      <c r="H518" s="18">
        <f t="shared" si="8"/>
        <v>0</v>
      </c>
      <c r="I518" s="17"/>
      <c r="J518" s="28"/>
      <c r="K518" s="28"/>
      <c r="L518" s="28"/>
      <c r="M518" s="28"/>
      <c r="N518" s="28"/>
      <c r="O518" s="146"/>
      <c r="P518" s="146"/>
      <c r="Q518" s="12"/>
      <c r="R518" s="12"/>
    </row>
    <row r="519" spans="1:18" s="5" customFormat="1" ht="60.75" customHeight="1">
      <c r="A519" s="12"/>
      <c r="B519" s="29">
        <v>412</v>
      </c>
      <c r="C519" s="16"/>
      <c r="D519" s="16"/>
      <c r="E519" s="139"/>
      <c r="F519" s="139"/>
      <c r="G519" s="18"/>
      <c r="H519" s="18">
        <f t="shared" si="8"/>
        <v>0</v>
      </c>
      <c r="I519" s="17"/>
      <c r="J519" s="28"/>
      <c r="K519" s="28"/>
      <c r="L519" s="28"/>
      <c r="M519" s="28"/>
      <c r="N519" s="28"/>
      <c r="O519" s="146"/>
      <c r="P519" s="146"/>
      <c r="Q519" s="12"/>
      <c r="R519" s="12"/>
    </row>
    <row r="520" spans="1:18" s="5" customFormat="1" ht="60.75" customHeight="1">
      <c r="A520" s="12"/>
      <c r="B520" s="29">
        <v>413</v>
      </c>
      <c r="C520" s="16"/>
      <c r="D520" s="16"/>
      <c r="E520" s="139"/>
      <c r="F520" s="139"/>
      <c r="G520" s="18"/>
      <c r="H520" s="18">
        <f t="shared" si="8"/>
        <v>0</v>
      </c>
      <c r="I520" s="17"/>
      <c r="J520" s="28"/>
      <c r="K520" s="28"/>
      <c r="L520" s="28"/>
      <c r="M520" s="28"/>
      <c r="N520" s="28"/>
      <c r="O520" s="146"/>
      <c r="P520" s="146"/>
      <c r="Q520" s="12"/>
      <c r="R520" s="12"/>
    </row>
    <row r="521" spans="1:18" s="5" customFormat="1" ht="60.75" customHeight="1">
      <c r="A521" s="12"/>
      <c r="B521" s="29">
        <v>414</v>
      </c>
      <c r="C521" s="16"/>
      <c r="D521" s="16"/>
      <c r="E521" s="139"/>
      <c r="F521" s="139"/>
      <c r="G521" s="18"/>
      <c r="H521" s="18">
        <f t="shared" si="8"/>
        <v>0</v>
      </c>
      <c r="I521" s="17"/>
      <c r="J521" s="28"/>
      <c r="K521" s="28"/>
      <c r="L521" s="28"/>
      <c r="M521" s="28"/>
      <c r="N521" s="28"/>
      <c r="O521" s="146"/>
      <c r="P521" s="146"/>
      <c r="Q521" s="12"/>
      <c r="R521" s="12"/>
    </row>
    <row r="522" spans="1:18" s="5" customFormat="1" ht="60.75" customHeight="1">
      <c r="A522" s="12"/>
      <c r="B522" s="29">
        <v>415</v>
      </c>
      <c r="C522" s="16"/>
      <c r="D522" s="16"/>
      <c r="E522" s="139"/>
      <c r="F522" s="139"/>
      <c r="G522" s="18"/>
      <c r="H522" s="18">
        <f t="shared" si="8"/>
        <v>0</v>
      </c>
      <c r="I522" s="17"/>
      <c r="J522" s="28"/>
      <c r="K522" s="28"/>
      <c r="L522" s="28"/>
      <c r="M522" s="28"/>
      <c r="N522" s="28"/>
      <c r="O522" s="146"/>
      <c r="P522" s="146"/>
      <c r="Q522" s="12"/>
      <c r="R522" s="12"/>
    </row>
    <row r="523" spans="1:18" s="5" customFormat="1" ht="60.75" customHeight="1">
      <c r="A523" s="12"/>
      <c r="B523" s="29">
        <v>416</v>
      </c>
      <c r="C523" s="16"/>
      <c r="D523" s="16"/>
      <c r="E523" s="139"/>
      <c r="F523" s="139"/>
      <c r="G523" s="18"/>
      <c r="H523" s="18">
        <f t="shared" si="8"/>
        <v>0</v>
      </c>
      <c r="I523" s="17"/>
      <c r="J523" s="28"/>
      <c r="K523" s="28"/>
      <c r="L523" s="28"/>
      <c r="M523" s="28"/>
      <c r="N523" s="28"/>
      <c r="O523" s="146"/>
      <c r="P523" s="146"/>
      <c r="Q523" s="12"/>
      <c r="R523" s="12"/>
    </row>
    <row r="524" spans="1:18" s="5" customFormat="1" ht="60.75" customHeight="1">
      <c r="A524" s="12"/>
      <c r="B524" s="29">
        <v>417</v>
      </c>
      <c r="C524" s="16"/>
      <c r="D524" s="16"/>
      <c r="E524" s="139"/>
      <c r="F524" s="139"/>
      <c r="G524" s="18"/>
      <c r="H524" s="18">
        <f t="shared" si="8"/>
        <v>0</v>
      </c>
      <c r="I524" s="17"/>
      <c r="J524" s="28"/>
      <c r="K524" s="28"/>
      <c r="L524" s="28"/>
      <c r="M524" s="28"/>
      <c r="N524" s="28"/>
      <c r="O524" s="146"/>
      <c r="P524" s="146"/>
      <c r="Q524" s="12"/>
      <c r="R524" s="12"/>
    </row>
    <row r="525" spans="1:18" s="5" customFormat="1" ht="60.75" customHeight="1">
      <c r="A525" s="12"/>
      <c r="B525" s="29">
        <v>418</v>
      </c>
      <c r="C525" s="16"/>
      <c r="D525" s="16"/>
      <c r="E525" s="139"/>
      <c r="F525" s="139"/>
      <c r="G525" s="18"/>
      <c r="H525" s="18">
        <f t="shared" si="8"/>
        <v>0</v>
      </c>
      <c r="I525" s="17"/>
      <c r="J525" s="28"/>
      <c r="K525" s="28"/>
      <c r="L525" s="28"/>
      <c r="M525" s="28"/>
      <c r="N525" s="28"/>
      <c r="O525" s="146"/>
      <c r="P525" s="146"/>
      <c r="Q525" s="12"/>
      <c r="R525" s="12"/>
    </row>
    <row r="526" spans="1:18" s="5" customFormat="1" ht="60.75" customHeight="1">
      <c r="A526" s="12"/>
      <c r="B526" s="29">
        <v>419</v>
      </c>
      <c r="C526" s="16"/>
      <c r="D526" s="16"/>
      <c r="E526" s="139"/>
      <c r="F526" s="139"/>
      <c r="G526" s="18"/>
      <c r="H526" s="18">
        <f t="shared" si="8"/>
        <v>0</v>
      </c>
      <c r="I526" s="17"/>
      <c r="J526" s="28"/>
      <c r="K526" s="28"/>
      <c r="L526" s="28"/>
      <c r="M526" s="28"/>
      <c r="N526" s="28"/>
      <c r="O526" s="146"/>
      <c r="P526" s="146"/>
      <c r="Q526" s="12"/>
      <c r="R526" s="12"/>
    </row>
    <row r="527" spans="1:18" s="5" customFormat="1" ht="60.75" customHeight="1">
      <c r="A527" s="12"/>
      <c r="B527" s="29">
        <v>420</v>
      </c>
      <c r="C527" s="16"/>
      <c r="D527" s="16"/>
      <c r="E527" s="139"/>
      <c r="F527" s="139"/>
      <c r="G527" s="18"/>
      <c r="H527" s="18">
        <f t="shared" si="8"/>
        <v>0</v>
      </c>
      <c r="I527" s="17"/>
      <c r="J527" s="28"/>
      <c r="K527" s="28"/>
      <c r="L527" s="28"/>
      <c r="M527" s="28"/>
      <c r="N527" s="28"/>
      <c r="O527" s="146"/>
      <c r="P527" s="146"/>
      <c r="Q527" s="12"/>
      <c r="R527" s="12"/>
    </row>
    <row r="528" spans="1:18" s="5" customFormat="1" ht="60.75" customHeight="1">
      <c r="A528" s="12"/>
      <c r="B528" s="29">
        <v>421</v>
      </c>
      <c r="C528" s="16"/>
      <c r="D528" s="16"/>
      <c r="E528" s="139"/>
      <c r="F528" s="139"/>
      <c r="G528" s="18"/>
      <c r="H528" s="18">
        <f t="shared" si="8"/>
        <v>0</v>
      </c>
      <c r="I528" s="17"/>
      <c r="J528" s="28"/>
      <c r="K528" s="28"/>
      <c r="L528" s="28"/>
      <c r="M528" s="28"/>
      <c r="N528" s="28"/>
      <c r="O528" s="146"/>
      <c r="P528" s="146"/>
      <c r="Q528" s="12"/>
      <c r="R528" s="12"/>
    </row>
    <row r="529" spans="1:18" s="5" customFormat="1" ht="60.75" customHeight="1">
      <c r="A529" s="12"/>
      <c r="B529" s="29">
        <v>422</v>
      </c>
      <c r="C529" s="16"/>
      <c r="D529" s="16"/>
      <c r="E529" s="139"/>
      <c r="F529" s="139"/>
      <c r="G529" s="18"/>
      <c r="H529" s="18">
        <f t="shared" si="8"/>
        <v>0</v>
      </c>
      <c r="I529" s="17"/>
      <c r="J529" s="28"/>
      <c r="K529" s="28"/>
      <c r="L529" s="28"/>
      <c r="M529" s="28"/>
      <c r="N529" s="28"/>
      <c r="O529" s="146"/>
      <c r="P529" s="146"/>
      <c r="Q529" s="12"/>
      <c r="R529" s="12"/>
    </row>
    <row r="530" spans="1:18" s="5" customFormat="1" ht="60.75" customHeight="1">
      <c r="A530" s="12"/>
      <c r="B530" s="29">
        <v>423</v>
      </c>
      <c r="C530" s="16"/>
      <c r="D530" s="16"/>
      <c r="E530" s="139"/>
      <c r="F530" s="139"/>
      <c r="G530" s="18"/>
      <c r="H530" s="18">
        <f t="shared" si="8"/>
        <v>0</v>
      </c>
      <c r="I530" s="17"/>
      <c r="J530" s="28"/>
      <c r="K530" s="28"/>
      <c r="L530" s="28"/>
      <c r="M530" s="28"/>
      <c r="N530" s="28"/>
      <c r="O530" s="146"/>
      <c r="P530" s="146"/>
      <c r="Q530" s="12"/>
      <c r="R530" s="12"/>
    </row>
    <row r="531" spans="1:18" s="5" customFormat="1" ht="60.75" customHeight="1">
      <c r="A531" s="12"/>
      <c r="B531" s="29">
        <v>424</v>
      </c>
      <c r="C531" s="16"/>
      <c r="D531" s="16"/>
      <c r="E531" s="139"/>
      <c r="F531" s="139"/>
      <c r="G531" s="18"/>
      <c r="H531" s="18">
        <f t="shared" si="8"/>
        <v>0</v>
      </c>
      <c r="I531" s="17"/>
      <c r="J531" s="28"/>
      <c r="K531" s="28"/>
      <c r="L531" s="28"/>
      <c r="M531" s="28"/>
      <c r="N531" s="28"/>
      <c r="O531" s="146"/>
      <c r="P531" s="146"/>
      <c r="Q531" s="12"/>
      <c r="R531" s="12"/>
    </row>
    <row r="532" spans="1:18" s="5" customFormat="1" ht="60.75" customHeight="1">
      <c r="A532" s="12"/>
      <c r="B532" s="29">
        <v>425</v>
      </c>
      <c r="C532" s="16"/>
      <c r="D532" s="16"/>
      <c r="E532" s="139"/>
      <c r="F532" s="139"/>
      <c r="G532" s="18"/>
      <c r="H532" s="18">
        <f t="shared" si="8"/>
        <v>0</v>
      </c>
      <c r="I532" s="17"/>
      <c r="J532" s="28"/>
      <c r="K532" s="28"/>
      <c r="L532" s="28"/>
      <c r="M532" s="28"/>
      <c r="N532" s="28"/>
      <c r="O532" s="146"/>
      <c r="P532" s="146"/>
      <c r="Q532" s="12"/>
      <c r="R532" s="12"/>
    </row>
    <row r="533" spans="1:18" s="5" customFormat="1" ht="60.75" customHeight="1">
      <c r="A533" s="12"/>
      <c r="B533" s="29">
        <v>426</v>
      </c>
      <c r="C533" s="16"/>
      <c r="D533" s="16"/>
      <c r="E533" s="139"/>
      <c r="F533" s="139"/>
      <c r="G533" s="18"/>
      <c r="H533" s="18">
        <f t="shared" si="8"/>
        <v>0</v>
      </c>
      <c r="I533" s="17"/>
      <c r="J533" s="28"/>
      <c r="K533" s="28"/>
      <c r="L533" s="28"/>
      <c r="M533" s="28"/>
      <c r="N533" s="28"/>
      <c r="O533" s="146"/>
      <c r="P533" s="146"/>
      <c r="Q533" s="12"/>
      <c r="R533" s="12"/>
    </row>
    <row r="534" spans="1:18" s="5" customFormat="1" ht="60.75" customHeight="1">
      <c r="A534" s="12"/>
      <c r="B534" s="29">
        <v>427</v>
      </c>
      <c r="C534" s="16"/>
      <c r="D534" s="16"/>
      <c r="E534" s="139"/>
      <c r="F534" s="139"/>
      <c r="G534" s="18"/>
      <c r="H534" s="18">
        <f t="shared" si="8"/>
        <v>0</v>
      </c>
      <c r="I534" s="17"/>
      <c r="J534" s="28"/>
      <c r="K534" s="28"/>
      <c r="L534" s="28"/>
      <c r="M534" s="28"/>
      <c r="N534" s="28"/>
      <c r="O534" s="146"/>
      <c r="P534" s="146"/>
      <c r="Q534" s="12"/>
      <c r="R534" s="12"/>
    </row>
    <row r="535" spans="1:18" s="5" customFormat="1" ht="60.75" customHeight="1">
      <c r="A535" s="12"/>
      <c r="B535" s="29">
        <v>428</v>
      </c>
      <c r="C535" s="16"/>
      <c r="D535" s="16"/>
      <c r="E535" s="139"/>
      <c r="F535" s="139"/>
      <c r="G535" s="18"/>
      <c r="H535" s="18">
        <f t="shared" si="8"/>
        <v>0</v>
      </c>
      <c r="I535" s="17"/>
      <c r="J535" s="28"/>
      <c r="K535" s="28"/>
      <c r="L535" s="28"/>
      <c r="M535" s="28"/>
      <c r="N535" s="28"/>
      <c r="O535" s="146"/>
      <c r="P535" s="146"/>
      <c r="Q535" s="12"/>
      <c r="R535" s="12"/>
    </row>
    <row r="536" spans="1:18" s="5" customFormat="1" ht="60.75" customHeight="1">
      <c r="A536" s="12"/>
      <c r="B536" s="29">
        <v>429</v>
      </c>
      <c r="C536" s="16"/>
      <c r="D536" s="16"/>
      <c r="E536" s="139"/>
      <c r="F536" s="139"/>
      <c r="G536" s="18"/>
      <c r="H536" s="18">
        <f t="shared" si="8"/>
        <v>0</v>
      </c>
      <c r="I536" s="17"/>
      <c r="J536" s="28"/>
      <c r="K536" s="28"/>
      <c r="L536" s="28"/>
      <c r="M536" s="28"/>
      <c r="N536" s="28"/>
      <c r="O536" s="146"/>
      <c r="P536" s="146"/>
      <c r="Q536" s="12"/>
      <c r="R536" s="12"/>
    </row>
    <row r="537" spans="1:18" s="5" customFormat="1" ht="60.75" customHeight="1">
      <c r="A537" s="12"/>
      <c r="B537" s="29">
        <v>430</v>
      </c>
      <c r="C537" s="16"/>
      <c r="D537" s="16"/>
      <c r="E537" s="139"/>
      <c r="F537" s="139"/>
      <c r="G537" s="18"/>
      <c r="H537" s="18">
        <f t="shared" si="8"/>
        <v>0</v>
      </c>
      <c r="I537" s="17"/>
      <c r="J537" s="28"/>
      <c r="K537" s="28"/>
      <c r="L537" s="28"/>
      <c r="M537" s="28"/>
      <c r="N537" s="28"/>
      <c r="O537" s="146"/>
      <c r="P537" s="146"/>
      <c r="Q537" s="12"/>
      <c r="R537" s="12"/>
    </row>
    <row r="538" spans="1:18" s="5" customFormat="1" ht="60.75" customHeight="1">
      <c r="A538" s="12"/>
      <c r="B538" s="29">
        <v>431</v>
      </c>
      <c r="C538" s="16"/>
      <c r="D538" s="16"/>
      <c r="E538" s="139"/>
      <c r="F538" s="139"/>
      <c r="G538" s="18"/>
      <c r="H538" s="18">
        <f t="shared" si="8"/>
        <v>0</v>
      </c>
      <c r="I538" s="17"/>
      <c r="J538" s="28"/>
      <c r="K538" s="28"/>
      <c r="L538" s="28"/>
      <c r="M538" s="28"/>
      <c r="N538" s="28"/>
      <c r="O538" s="146"/>
      <c r="P538" s="146"/>
      <c r="Q538" s="12"/>
      <c r="R538" s="12"/>
    </row>
    <row r="539" spans="1:18" s="5" customFormat="1" ht="60.75" customHeight="1">
      <c r="A539" s="12"/>
      <c r="B539" s="29">
        <v>432</v>
      </c>
      <c r="C539" s="16"/>
      <c r="D539" s="16"/>
      <c r="E539" s="139"/>
      <c r="F539" s="139"/>
      <c r="G539" s="18"/>
      <c r="H539" s="18">
        <f t="shared" si="8"/>
        <v>0</v>
      </c>
      <c r="I539" s="17"/>
      <c r="J539" s="28"/>
      <c r="K539" s="28"/>
      <c r="L539" s="28"/>
      <c r="M539" s="28"/>
      <c r="N539" s="28"/>
      <c r="O539" s="146"/>
      <c r="P539" s="146"/>
      <c r="Q539" s="12"/>
      <c r="R539" s="12"/>
    </row>
    <row r="540" spans="1:18" s="5" customFormat="1" ht="60.75" customHeight="1">
      <c r="A540" s="12"/>
      <c r="B540" s="29">
        <v>433</v>
      </c>
      <c r="C540" s="16"/>
      <c r="D540" s="16"/>
      <c r="E540" s="139"/>
      <c r="F540" s="139"/>
      <c r="G540" s="18"/>
      <c r="H540" s="18">
        <f t="shared" si="8"/>
        <v>0</v>
      </c>
      <c r="I540" s="17"/>
      <c r="J540" s="28"/>
      <c r="K540" s="28"/>
      <c r="L540" s="28"/>
      <c r="M540" s="28"/>
      <c r="N540" s="28"/>
      <c r="O540" s="146"/>
      <c r="P540" s="146"/>
      <c r="Q540" s="12"/>
      <c r="R540" s="12"/>
    </row>
    <row r="541" spans="1:18" s="5" customFormat="1" ht="60.75" customHeight="1">
      <c r="A541" s="12"/>
      <c r="B541" s="29">
        <v>434</v>
      </c>
      <c r="C541" s="16"/>
      <c r="D541" s="16"/>
      <c r="E541" s="139"/>
      <c r="F541" s="139"/>
      <c r="G541" s="18"/>
      <c r="H541" s="18">
        <f t="shared" si="8"/>
        <v>0</v>
      </c>
      <c r="I541" s="17"/>
      <c r="J541" s="28"/>
      <c r="K541" s="28"/>
      <c r="L541" s="28"/>
      <c r="M541" s="28"/>
      <c r="N541" s="28"/>
      <c r="O541" s="146"/>
      <c r="P541" s="146"/>
      <c r="Q541" s="12"/>
      <c r="R541" s="12"/>
    </row>
    <row r="542" spans="1:18" s="5" customFormat="1" ht="60.75" customHeight="1">
      <c r="A542" s="12"/>
      <c r="B542" s="29">
        <v>435</v>
      </c>
      <c r="C542" s="16"/>
      <c r="D542" s="16"/>
      <c r="E542" s="139"/>
      <c r="F542" s="139"/>
      <c r="G542" s="18"/>
      <c r="H542" s="18">
        <f t="shared" si="8"/>
        <v>0</v>
      </c>
      <c r="I542" s="17"/>
      <c r="J542" s="28"/>
      <c r="K542" s="28"/>
      <c r="L542" s="28"/>
      <c r="M542" s="28"/>
      <c r="N542" s="28"/>
      <c r="O542" s="146"/>
      <c r="P542" s="146"/>
      <c r="Q542" s="12"/>
      <c r="R542" s="12"/>
    </row>
    <row r="543" spans="1:18" s="5" customFormat="1" ht="60.75" customHeight="1">
      <c r="A543" s="12"/>
      <c r="B543" s="29">
        <v>436</v>
      </c>
      <c r="C543" s="16"/>
      <c r="D543" s="16"/>
      <c r="E543" s="139"/>
      <c r="F543" s="139"/>
      <c r="G543" s="18"/>
      <c r="H543" s="18">
        <f t="shared" si="8"/>
        <v>0</v>
      </c>
      <c r="I543" s="17"/>
      <c r="J543" s="28"/>
      <c r="K543" s="28"/>
      <c r="L543" s="28"/>
      <c r="M543" s="28"/>
      <c r="N543" s="28"/>
      <c r="O543" s="146"/>
      <c r="P543" s="146"/>
      <c r="Q543" s="12"/>
      <c r="R543" s="12"/>
    </row>
    <row r="544" spans="1:18" s="5" customFormat="1" ht="60.75" customHeight="1">
      <c r="A544" s="12"/>
      <c r="B544" s="29">
        <v>437</v>
      </c>
      <c r="C544" s="16"/>
      <c r="D544" s="16"/>
      <c r="E544" s="139"/>
      <c r="F544" s="139"/>
      <c r="G544" s="18"/>
      <c r="H544" s="18">
        <f t="shared" si="8"/>
        <v>0</v>
      </c>
      <c r="I544" s="17"/>
      <c r="J544" s="28"/>
      <c r="K544" s="28"/>
      <c r="L544" s="28"/>
      <c r="M544" s="28"/>
      <c r="N544" s="28"/>
      <c r="O544" s="146"/>
      <c r="P544" s="146"/>
      <c r="Q544" s="12"/>
      <c r="R544" s="12"/>
    </row>
    <row r="545" spans="1:18" s="5" customFormat="1" ht="60.75" customHeight="1">
      <c r="A545" s="12"/>
      <c r="B545" s="29"/>
      <c r="C545" s="16"/>
      <c r="D545" s="16"/>
      <c r="E545" s="139"/>
      <c r="F545" s="139"/>
      <c r="G545" s="18"/>
      <c r="H545" s="18">
        <f t="shared" si="8"/>
        <v>0</v>
      </c>
      <c r="I545" s="17"/>
      <c r="J545" s="28"/>
      <c r="K545" s="28"/>
      <c r="L545" s="28"/>
      <c r="M545" s="28"/>
      <c r="N545" s="28"/>
      <c r="O545" s="146"/>
      <c r="P545" s="146"/>
      <c r="Q545" s="12"/>
      <c r="R545" s="12"/>
    </row>
    <row r="546" spans="1:18" s="5" customFormat="1" ht="60.75" customHeight="1">
      <c r="A546" s="12"/>
      <c r="B546" s="29"/>
      <c r="C546" s="16"/>
      <c r="D546" s="16"/>
      <c r="E546" s="139"/>
      <c r="F546" s="139"/>
      <c r="G546" s="18"/>
      <c r="H546" s="18">
        <f t="shared" si="8"/>
        <v>0</v>
      </c>
      <c r="I546" s="17"/>
      <c r="J546" s="28"/>
      <c r="K546" s="28"/>
      <c r="L546" s="28"/>
      <c r="M546" s="28"/>
      <c r="N546" s="28"/>
      <c r="O546" s="146"/>
      <c r="P546" s="146"/>
      <c r="Q546" s="12"/>
      <c r="R546" s="12"/>
    </row>
    <row r="547" spans="1:18" s="5" customFormat="1" ht="60.75" customHeight="1">
      <c r="A547" s="12"/>
      <c r="B547" s="29"/>
      <c r="C547" s="16"/>
      <c r="D547" s="16"/>
      <c r="E547" s="139"/>
      <c r="F547" s="139"/>
      <c r="G547" s="18"/>
      <c r="H547" s="18">
        <f t="shared" si="8"/>
        <v>0</v>
      </c>
      <c r="I547" s="17"/>
      <c r="J547" s="28"/>
      <c r="K547" s="28"/>
      <c r="L547" s="28"/>
      <c r="M547" s="28"/>
      <c r="N547" s="28"/>
      <c r="O547" s="146"/>
      <c r="P547" s="146"/>
      <c r="Q547" s="12"/>
      <c r="R547" s="12"/>
    </row>
    <row r="548" spans="1:18" s="5" customFormat="1" ht="60.75" customHeight="1">
      <c r="A548" s="12"/>
      <c r="B548" s="29"/>
      <c r="C548" s="16"/>
      <c r="D548" s="16"/>
      <c r="E548" s="139"/>
      <c r="F548" s="139"/>
      <c r="G548" s="18"/>
      <c r="H548" s="18">
        <f t="shared" si="8"/>
        <v>0</v>
      </c>
      <c r="I548" s="17"/>
      <c r="J548" s="28"/>
      <c r="K548" s="28"/>
      <c r="L548" s="28"/>
      <c r="M548" s="28"/>
      <c r="N548" s="28"/>
      <c r="O548" s="146"/>
      <c r="P548" s="146"/>
      <c r="Q548" s="12"/>
      <c r="R548" s="12"/>
    </row>
    <row r="549" spans="1:18" s="5" customFormat="1" ht="60.75" customHeight="1">
      <c r="A549" s="12"/>
      <c r="B549" s="29"/>
      <c r="C549" s="16"/>
      <c r="D549" s="16"/>
      <c r="E549" s="139"/>
      <c r="F549" s="139"/>
      <c r="G549" s="18"/>
      <c r="H549" s="18">
        <f t="shared" si="8"/>
        <v>0</v>
      </c>
      <c r="I549" s="17"/>
      <c r="J549" s="28"/>
      <c r="K549" s="28"/>
      <c r="L549" s="28"/>
      <c r="M549" s="28"/>
      <c r="N549" s="28"/>
      <c r="O549" s="146"/>
      <c r="P549" s="146"/>
      <c r="Q549" s="12"/>
      <c r="R549" s="12"/>
    </row>
    <row r="550" spans="1:18" s="5" customFormat="1" ht="60.75" customHeight="1">
      <c r="A550" s="12"/>
      <c r="B550" s="29"/>
      <c r="C550" s="16"/>
      <c r="D550" s="16"/>
      <c r="E550" s="139"/>
      <c r="F550" s="139"/>
      <c r="G550" s="18"/>
      <c r="H550" s="18">
        <f t="shared" si="8"/>
        <v>0</v>
      </c>
      <c r="I550" s="17"/>
      <c r="J550" s="28"/>
      <c r="K550" s="28"/>
      <c r="L550" s="28"/>
      <c r="M550" s="28"/>
      <c r="N550" s="28"/>
      <c r="O550" s="146"/>
      <c r="P550" s="146"/>
      <c r="Q550" s="12"/>
      <c r="R550" s="12"/>
    </row>
    <row r="551" spans="1:18" s="5" customFormat="1" ht="60.75" customHeight="1">
      <c r="A551" s="12"/>
      <c r="B551" s="29"/>
      <c r="C551" s="16"/>
      <c r="D551" s="16"/>
      <c r="E551" s="139"/>
      <c r="F551" s="139"/>
      <c r="G551" s="18"/>
      <c r="H551" s="18">
        <f t="shared" si="8"/>
        <v>0</v>
      </c>
      <c r="I551" s="17"/>
      <c r="J551" s="28"/>
      <c r="K551" s="28"/>
      <c r="L551" s="28"/>
      <c r="M551" s="28"/>
      <c r="N551" s="28"/>
      <c r="O551" s="146"/>
      <c r="P551" s="146"/>
      <c r="Q551" s="12"/>
      <c r="R551" s="12"/>
    </row>
    <row r="552" spans="1:18" s="5" customFormat="1" ht="60.75" customHeight="1">
      <c r="A552" s="12"/>
      <c r="B552" s="29"/>
      <c r="C552" s="16"/>
      <c r="D552" s="16"/>
      <c r="E552" s="139"/>
      <c r="F552" s="139"/>
      <c r="G552" s="18"/>
      <c r="H552" s="18">
        <f t="shared" si="8"/>
        <v>0</v>
      </c>
      <c r="I552" s="17"/>
      <c r="J552" s="28"/>
      <c r="K552" s="28"/>
      <c r="L552" s="28"/>
      <c r="M552" s="28"/>
      <c r="N552" s="28"/>
      <c r="O552" s="146"/>
      <c r="P552" s="146"/>
      <c r="Q552" s="12"/>
      <c r="R552" s="12"/>
    </row>
    <row r="553" spans="1:18" s="5" customFormat="1" ht="60.75" customHeight="1">
      <c r="A553" s="12"/>
      <c r="B553" s="29"/>
      <c r="C553" s="16"/>
      <c r="D553" s="16"/>
      <c r="E553" s="139"/>
      <c r="F553" s="139"/>
      <c r="G553" s="18"/>
      <c r="H553" s="18">
        <f t="shared" si="8"/>
        <v>0</v>
      </c>
      <c r="I553" s="17"/>
      <c r="J553" s="28"/>
      <c r="K553" s="28"/>
      <c r="L553" s="28"/>
      <c r="M553" s="28"/>
      <c r="N553" s="28"/>
      <c r="O553" s="146"/>
      <c r="P553" s="146"/>
      <c r="Q553" s="12"/>
      <c r="R553" s="12"/>
    </row>
    <row r="554" spans="1:18" s="5" customFormat="1" ht="60.75" customHeight="1">
      <c r="A554" s="12"/>
      <c r="B554" s="29"/>
      <c r="C554" s="16"/>
      <c r="D554" s="16"/>
      <c r="E554" s="139"/>
      <c r="F554" s="139"/>
      <c r="G554" s="18"/>
      <c r="H554" s="18">
        <f t="shared" si="8"/>
        <v>0</v>
      </c>
      <c r="I554" s="17"/>
      <c r="J554" s="28"/>
      <c r="K554" s="28"/>
      <c r="L554" s="28"/>
      <c r="M554" s="28"/>
      <c r="N554" s="28"/>
      <c r="O554" s="146"/>
      <c r="P554" s="146"/>
      <c r="Q554" s="12"/>
      <c r="R554" s="12"/>
    </row>
    <row r="555" spans="1:18" s="5" customFormat="1" ht="60.75" customHeight="1">
      <c r="A555" s="12"/>
      <c r="B555" s="29"/>
      <c r="C555" s="16"/>
      <c r="D555" s="16"/>
      <c r="E555" s="139"/>
      <c r="F555" s="139"/>
      <c r="G555" s="18"/>
      <c r="H555" s="18">
        <f t="shared" si="8"/>
        <v>0</v>
      </c>
      <c r="I555" s="17"/>
      <c r="J555" s="28"/>
      <c r="K555" s="28"/>
      <c r="L555" s="28"/>
      <c r="M555" s="28"/>
      <c r="N555" s="28"/>
      <c r="O555" s="146"/>
      <c r="P555" s="146"/>
      <c r="Q555" s="12"/>
      <c r="R555" s="12"/>
    </row>
    <row r="556" spans="1:18" s="5" customFormat="1" ht="60.75" customHeight="1">
      <c r="A556" s="12"/>
      <c r="B556" s="29"/>
      <c r="C556" s="16"/>
      <c r="D556" s="16"/>
      <c r="E556" s="139"/>
      <c r="F556" s="139"/>
      <c r="G556" s="18"/>
      <c r="H556" s="18">
        <f t="shared" si="8"/>
        <v>0</v>
      </c>
      <c r="I556" s="17"/>
      <c r="J556" s="28"/>
      <c r="K556" s="28"/>
      <c r="L556" s="28"/>
      <c r="M556" s="28"/>
      <c r="N556" s="28"/>
      <c r="O556" s="146"/>
      <c r="P556" s="146"/>
      <c r="Q556" s="12"/>
      <c r="R556" s="12"/>
    </row>
    <row r="557" spans="1:18" s="5" customFormat="1" ht="60.75" customHeight="1">
      <c r="A557" s="12"/>
      <c r="B557" s="29"/>
      <c r="C557" s="16"/>
      <c r="D557" s="16"/>
      <c r="E557" s="139"/>
      <c r="F557" s="139"/>
      <c r="G557" s="18"/>
      <c r="H557" s="18">
        <f>E557-F557-G557</f>
        <v>0</v>
      </c>
      <c r="I557" s="17"/>
      <c r="J557" s="28"/>
      <c r="K557" s="28"/>
      <c r="L557" s="28"/>
      <c r="M557" s="28"/>
      <c r="N557" s="28"/>
      <c r="O557" s="146"/>
      <c r="P557" s="146"/>
      <c r="Q557" s="12"/>
      <c r="R557" s="12"/>
    </row>
    <row r="558" spans="1:18" s="5" customFormat="1" ht="60.75" customHeight="1">
      <c r="A558" s="12"/>
      <c r="B558" s="29"/>
      <c r="C558" s="16"/>
      <c r="D558" s="16"/>
      <c r="E558" s="139"/>
      <c r="F558" s="139"/>
      <c r="G558" s="18"/>
      <c r="H558" s="18">
        <f>E558-F558-G558</f>
        <v>0</v>
      </c>
      <c r="I558" s="17"/>
      <c r="J558" s="28"/>
      <c r="K558" s="28"/>
      <c r="L558" s="28"/>
      <c r="M558" s="28"/>
      <c r="N558" s="28"/>
      <c r="O558" s="146"/>
      <c r="P558" s="146"/>
      <c r="Q558" s="12"/>
      <c r="R558" s="12"/>
    </row>
    <row r="559" spans="1:18" s="5" customFormat="1" ht="60.75" customHeight="1">
      <c r="A559" s="12"/>
      <c r="B559" s="29"/>
      <c r="C559" s="16"/>
      <c r="D559" s="16"/>
      <c r="E559" s="139"/>
      <c r="F559" s="139"/>
      <c r="G559" s="18"/>
      <c r="H559" s="18">
        <f>E559-F559-G559</f>
        <v>0</v>
      </c>
      <c r="I559" s="17"/>
      <c r="J559" s="28"/>
      <c r="K559" s="28"/>
      <c r="L559" s="28"/>
      <c r="M559" s="28"/>
      <c r="N559" s="28"/>
      <c r="O559" s="146"/>
      <c r="P559" s="146"/>
      <c r="Q559" s="12"/>
      <c r="R559" s="12"/>
    </row>
    <row r="560" spans="1:18" s="5" customFormat="1" ht="60.75" customHeight="1">
      <c r="A560" s="12"/>
      <c r="B560" s="29"/>
      <c r="C560" s="16"/>
      <c r="D560" s="16"/>
      <c r="E560" s="139"/>
      <c r="F560" s="139"/>
      <c r="G560" s="18"/>
      <c r="H560" s="18">
        <f>E560-F560-G560</f>
        <v>0</v>
      </c>
      <c r="I560" s="17"/>
      <c r="J560" s="28"/>
      <c r="K560" s="28"/>
      <c r="L560" s="28"/>
      <c r="M560" s="28"/>
      <c r="N560" s="28"/>
      <c r="O560" s="146"/>
      <c r="P560" s="146"/>
      <c r="Q560" s="12"/>
      <c r="R560" s="12"/>
    </row>
    <row r="561" spans="1:18" s="5" customFormat="1" ht="60.75" customHeight="1">
      <c r="A561" s="12"/>
      <c r="B561" s="29"/>
      <c r="C561" s="16"/>
      <c r="D561" s="16"/>
      <c r="E561" s="139"/>
      <c r="F561" s="139"/>
      <c r="G561" s="18"/>
      <c r="H561" s="18">
        <f>E561-F561-G561</f>
        <v>0</v>
      </c>
      <c r="I561" s="17"/>
      <c r="J561" s="28"/>
      <c r="K561" s="28"/>
      <c r="L561" s="28"/>
      <c r="M561" s="28"/>
      <c r="N561" s="28"/>
      <c r="O561" s="146"/>
      <c r="P561" s="146"/>
      <c r="Q561" s="12"/>
      <c r="R561" s="12"/>
    </row>
    <row r="562" spans="1:18" s="5" customFormat="1" ht="60.75" customHeight="1">
      <c r="A562" s="12"/>
      <c r="B562" s="29"/>
      <c r="C562" s="16"/>
      <c r="D562" s="16"/>
      <c r="E562" s="139"/>
      <c r="F562" s="139"/>
      <c r="G562" s="18"/>
      <c r="H562" s="18">
        <f aca="true" t="shared" si="9" ref="H562:H620">E562-F562-G562</f>
        <v>0</v>
      </c>
      <c r="I562" s="17"/>
      <c r="J562" s="28"/>
      <c r="K562" s="28"/>
      <c r="L562" s="28"/>
      <c r="M562" s="28"/>
      <c r="N562" s="28"/>
      <c r="O562" s="146"/>
      <c r="P562" s="146"/>
      <c r="Q562" s="12"/>
      <c r="R562" s="12"/>
    </row>
    <row r="563" spans="1:18" s="5" customFormat="1" ht="60.75" customHeight="1">
      <c r="A563" s="12"/>
      <c r="B563" s="29"/>
      <c r="C563" s="16"/>
      <c r="D563" s="16"/>
      <c r="E563" s="139"/>
      <c r="F563" s="139"/>
      <c r="G563" s="18"/>
      <c r="H563" s="18">
        <f t="shared" si="9"/>
        <v>0</v>
      </c>
      <c r="I563" s="17"/>
      <c r="J563" s="28"/>
      <c r="K563" s="28"/>
      <c r="L563" s="28"/>
      <c r="M563" s="28"/>
      <c r="N563" s="28"/>
      <c r="O563" s="146"/>
      <c r="P563" s="146"/>
      <c r="Q563" s="12"/>
      <c r="R563" s="12"/>
    </row>
    <row r="564" spans="1:18" s="5" customFormat="1" ht="60.75" customHeight="1">
      <c r="A564" s="12"/>
      <c r="B564" s="29"/>
      <c r="C564" s="16"/>
      <c r="D564" s="16"/>
      <c r="E564" s="139"/>
      <c r="F564" s="139"/>
      <c r="G564" s="18"/>
      <c r="H564" s="18">
        <f t="shared" si="9"/>
        <v>0</v>
      </c>
      <c r="I564" s="17"/>
      <c r="J564" s="28"/>
      <c r="K564" s="28"/>
      <c r="L564" s="28"/>
      <c r="M564" s="28"/>
      <c r="N564" s="28"/>
      <c r="O564" s="146"/>
      <c r="P564" s="146"/>
      <c r="Q564" s="12"/>
      <c r="R564" s="12"/>
    </row>
    <row r="565" spans="1:18" s="5" customFormat="1" ht="60.75" customHeight="1">
      <c r="A565" s="12"/>
      <c r="B565" s="29"/>
      <c r="C565" s="16"/>
      <c r="D565" s="16"/>
      <c r="E565" s="139"/>
      <c r="F565" s="139"/>
      <c r="G565" s="18"/>
      <c r="H565" s="18">
        <f t="shared" si="9"/>
        <v>0</v>
      </c>
      <c r="I565" s="17"/>
      <c r="J565" s="28"/>
      <c r="K565" s="28"/>
      <c r="L565" s="28"/>
      <c r="M565" s="28"/>
      <c r="N565" s="28"/>
      <c r="O565" s="146"/>
      <c r="P565" s="146"/>
      <c r="Q565" s="12"/>
      <c r="R565" s="12"/>
    </row>
    <row r="566" spans="1:18" s="5" customFormat="1" ht="60.75" customHeight="1">
      <c r="A566" s="12"/>
      <c r="B566" s="29"/>
      <c r="C566" s="16"/>
      <c r="D566" s="16"/>
      <c r="E566" s="139"/>
      <c r="F566" s="139"/>
      <c r="G566" s="18"/>
      <c r="H566" s="18">
        <f t="shared" si="9"/>
        <v>0</v>
      </c>
      <c r="I566" s="17"/>
      <c r="J566" s="28"/>
      <c r="K566" s="28"/>
      <c r="L566" s="28"/>
      <c r="M566" s="28"/>
      <c r="N566" s="28"/>
      <c r="O566" s="146"/>
      <c r="P566" s="146"/>
      <c r="Q566" s="12"/>
      <c r="R566" s="12"/>
    </row>
    <row r="567" spans="1:18" s="5" customFormat="1" ht="60.75" customHeight="1">
      <c r="A567" s="12"/>
      <c r="B567" s="29"/>
      <c r="C567" s="16"/>
      <c r="D567" s="16"/>
      <c r="E567" s="139"/>
      <c r="F567" s="139"/>
      <c r="G567" s="18"/>
      <c r="H567" s="18">
        <f t="shared" si="9"/>
        <v>0</v>
      </c>
      <c r="I567" s="17"/>
      <c r="J567" s="28"/>
      <c r="K567" s="28"/>
      <c r="L567" s="28"/>
      <c r="M567" s="28"/>
      <c r="N567" s="28"/>
      <c r="O567" s="146"/>
      <c r="P567" s="146"/>
      <c r="Q567" s="12"/>
      <c r="R567" s="12"/>
    </row>
    <row r="568" spans="1:18" s="5" customFormat="1" ht="60.75" customHeight="1">
      <c r="A568" s="12"/>
      <c r="B568" s="29"/>
      <c r="C568" s="16"/>
      <c r="D568" s="16"/>
      <c r="E568" s="139"/>
      <c r="F568" s="139"/>
      <c r="G568" s="18"/>
      <c r="H568" s="18">
        <f t="shared" si="9"/>
        <v>0</v>
      </c>
      <c r="I568" s="17"/>
      <c r="J568" s="28"/>
      <c r="K568" s="28"/>
      <c r="L568" s="28"/>
      <c r="M568" s="28"/>
      <c r="N568" s="28"/>
      <c r="O568" s="146"/>
      <c r="P568" s="146"/>
      <c r="Q568" s="12"/>
      <c r="R568" s="12"/>
    </row>
    <row r="569" spans="1:18" s="5" customFormat="1" ht="60.75" customHeight="1">
      <c r="A569" s="12"/>
      <c r="B569" s="29"/>
      <c r="C569" s="16"/>
      <c r="D569" s="16"/>
      <c r="E569" s="139"/>
      <c r="F569" s="139"/>
      <c r="G569" s="18"/>
      <c r="H569" s="18">
        <f t="shared" si="9"/>
        <v>0</v>
      </c>
      <c r="I569" s="17"/>
      <c r="J569" s="28"/>
      <c r="K569" s="28"/>
      <c r="L569" s="28"/>
      <c r="M569" s="28"/>
      <c r="N569" s="28"/>
      <c r="O569" s="146"/>
      <c r="P569" s="146"/>
      <c r="Q569" s="12"/>
      <c r="R569" s="12"/>
    </row>
    <row r="570" spans="1:18" s="5" customFormat="1" ht="60.75" customHeight="1">
      <c r="A570" s="12"/>
      <c r="B570" s="29"/>
      <c r="C570" s="16"/>
      <c r="D570" s="16"/>
      <c r="E570" s="139"/>
      <c r="F570" s="139"/>
      <c r="G570" s="18"/>
      <c r="H570" s="18">
        <f t="shared" si="9"/>
        <v>0</v>
      </c>
      <c r="I570" s="17"/>
      <c r="J570" s="28"/>
      <c r="K570" s="28"/>
      <c r="L570" s="28"/>
      <c r="M570" s="28"/>
      <c r="N570" s="28"/>
      <c r="O570" s="146"/>
      <c r="P570" s="146"/>
      <c r="Q570" s="12"/>
      <c r="R570" s="12"/>
    </row>
    <row r="571" spans="1:18" s="5" customFormat="1" ht="60.75" customHeight="1">
      <c r="A571" s="12"/>
      <c r="B571" s="29"/>
      <c r="C571" s="16"/>
      <c r="D571" s="16"/>
      <c r="E571" s="139"/>
      <c r="F571" s="139"/>
      <c r="G571" s="18"/>
      <c r="H571" s="18">
        <f t="shared" si="9"/>
        <v>0</v>
      </c>
      <c r="I571" s="17"/>
      <c r="J571" s="28"/>
      <c r="K571" s="28"/>
      <c r="L571" s="28"/>
      <c r="M571" s="28"/>
      <c r="N571" s="28"/>
      <c r="O571" s="146"/>
      <c r="P571" s="146"/>
      <c r="Q571" s="12"/>
      <c r="R571" s="12"/>
    </row>
    <row r="572" spans="1:18" s="5" customFormat="1" ht="60.75" customHeight="1">
      <c r="A572" s="12"/>
      <c r="B572" s="29"/>
      <c r="C572" s="16"/>
      <c r="D572" s="16"/>
      <c r="E572" s="139"/>
      <c r="F572" s="139"/>
      <c r="G572" s="18"/>
      <c r="H572" s="18">
        <f t="shared" si="9"/>
        <v>0</v>
      </c>
      <c r="I572" s="17"/>
      <c r="J572" s="28"/>
      <c r="K572" s="28"/>
      <c r="L572" s="28"/>
      <c r="M572" s="28"/>
      <c r="N572" s="28"/>
      <c r="O572" s="146"/>
      <c r="P572" s="146"/>
      <c r="Q572" s="12"/>
      <c r="R572" s="12"/>
    </row>
    <row r="573" spans="1:18" s="5" customFormat="1" ht="60.75" customHeight="1">
      <c r="A573" s="12"/>
      <c r="B573" s="29"/>
      <c r="C573" s="16"/>
      <c r="D573" s="16"/>
      <c r="E573" s="139"/>
      <c r="F573" s="139"/>
      <c r="G573" s="18"/>
      <c r="H573" s="18">
        <f t="shared" si="9"/>
        <v>0</v>
      </c>
      <c r="I573" s="17"/>
      <c r="J573" s="28"/>
      <c r="K573" s="28"/>
      <c r="L573" s="28"/>
      <c r="M573" s="28"/>
      <c r="N573" s="28"/>
      <c r="O573" s="146"/>
      <c r="P573" s="146"/>
      <c r="Q573" s="12"/>
      <c r="R573" s="12"/>
    </row>
    <row r="574" spans="1:18" s="5" customFormat="1" ht="60.75" customHeight="1">
      <c r="A574" s="12"/>
      <c r="B574" s="29"/>
      <c r="C574" s="16"/>
      <c r="D574" s="16"/>
      <c r="E574" s="139"/>
      <c r="F574" s="139"/>
      <c r="G574" s="18"/>
      <c r="H574" s="18">
        <f t="shared" si="9"/>
        <v>0</v>
      </c>
      <c r="I574" s="17"/>
      <c r="J574" s="28"/>
      <c r="K574" s="28"/>
      <c r="L574" s="28"/>
      <c r="M574" s="28"/>
      <c r="N574" s="28"/>
      <c r="O574" s="146"/>
      <c r="P574" s="146"/>
      <c r="Q574" s="12"/>
      <c r="R574" s="12"/>
    </row>
    <row r="575" spans="1:18" s="5" customFormat="1" ht="60.75" customHeight="1">
      <c r="A575" s="12"/>
      <c r="B575" s="29"/>
      <c r="C575" s="16"/>
      <c r="D575" s="16"/>
      <c r="E575" s="139"/>
      <c r="F575" s="139"/>
      <c r="G575" s="18"/>
      <c r="H575" s="18">
        <f t="shared" si="9"/>
        <v>0</v>
      </c>
      <c r="I575" s="17"/>
      <c r="J575" s="28"/>
      <c r="K575" s="28"/>
      <c r="L575" s="28"/>
      <c r="M575" s="28"/>
      <c r="N575" s="28"/>
      <c r="O575" s="146"/>
      <c r="P575" s="146"/>
      <c r="Q575" s="12"/>
      <c r="R575" s="12"/>
    </row>
    <row r="576" spans="1:18" s="5" customFormat="1" ht="60.75" customHeight="1">
      <c r="A576" s="12"/>
      <c r="B576" s="29"/>
      <c r="C576" s="16"/>
      <c r="D576" s="16"/>
      <c r="E576" s="139"/>
      <c r="F576" s="139"/>
      <c r="G576" s="18"/>
      <c r="H576" s="18">
        <f t="shared" si="9"/>
        <v>0</v>
      </c>
      <c r="I576" s="17"/>
      <c r="J576" s="28"/>
      <c r="K576" s="28"/>
      <c r="L576" s="28"/>
      <c r="M576" s="28"/>
      <c r="N576" s="28"/>
      <c r="O576" s="146"/>
      <c r="P576" s="146"/>
      <c r="Q576" s="12"/>
      <c r="R576" s="12"/>
    </row>
    <row r="577" spans="1:18" s="5" customFormat="1" ht="60.75" customHeight="1">
      <c r="A577" s="12"/>
      <c r="B577" s="29"/>
      <c r="C577" s="16"/>
      <c r="D577" s="16"/>
      <c r="E577" s="139"/>
      <c r="F577" s="139"/>
      <c r="G577" s="18"/>
      <c r="H577" s="18">
        <f t="shared" si="9"/>
        <v>0</v>
      </c>
      <c r="I577" s="17"/>
      <c r="J577" s="28"/>
      <c r="K577" s="28"/>
      <c r="L577" s="28"/>
      <c r="M577" s="28"/>
      <c r="N577" s="28"/>
      <c r="O577" s="146"/>
      <c r="P577" s="146"/>
      <c r="Q577" s="12"/>
      <c r="R577" s="12"/>
    </row>
    <row r="578" spans="1:18" s="5" customFormat="1" ht="60.75" customHeight="1">
      <c r="A578" s="12"/>
      <c r="B578" s="29"/>
      <c r="C578" s="16"/>
      <c r="D578" s="16"/>
      <c r="E578" s="139"/>
      <c r="F578" s="139"/>
      <c r="G578" s="18"/>
      <c r="H578" s="18">
        <f t="shared" si="9"/>
        <v>0</v>
      </c>
      <c r="I578" s="17"/>
      <c r="J578" s="28"/>
      <c r="K578" s="28"/>
      <c r="L578" s="28"/>
      <c r="M578" s="28"/>
      <c r="N578" s="28"/>
      <c r="O578" s="146"/>
      <c r="P578" s="146"/>
      <c r="Q578" s="12"/>
      <c r="R578" s="12"/>
    </row>
    <row r="579" spans="1:18" s="5" customFormat="1" ht="60.75" customHeight="1">
      <c r="A579" s="12"/>
      <c r="B579" s="29"/>
      <c r="C579" s="16"/>
      <c r="D579" s="16"/>
      <c r="E579" s="139"/>
      <c r="F579" s="139"/>
      <c r="G579" s="18"/>
      <c r="H579" s="18">
        <f t="shared" si="9"/>
        <v>0</v>
      </c>
      <c r="I579" s="17"/>
      <c r="J579" s="28"/>
      <c r="K579" s="28"/>
      <c r="L579" s="28"/>
      <c r="M579" s="28"/>
      <c r="N579" s="28"/>
      <c r="O579" s="146"/>
      <c r="P579" s="146"/>
      <c r="Q579" s="12"/>
      <c r="R579" s="12"/>
    </row>
    <row r="580" spans="1:18" s="5" customFormat="1" ht="60.75" customHeight="1">
      <c r="A580" s="12"/>
      <c r="B580" s="29"/>
      <c r="C580" s="16"/>
      <c r="D580" s="16"/>
      <c r="E580" s="139"/>
      <c r="F580" s="139"/>
      <c r="G580" s="18"/>
      <c r="H580" s="18">
        <f t="shared" si="9"/>
        <v>0</v>
      </c>
      <c r="I580" s="17"/>
      <c r="J580" s="28"/>
      <c r="K580" s="28"/>
      <c r="L580" s="28"/>
      <c r="M580" s="28"/>
      <c r="N580" s="28"/>
      <c r="O580" s="146"/>
      <c r="P580" s="146"/>
      <c r="Q580" s="12"/>
      <c r="R580" s="12"/>
    </row>
    <row r="581" spans="1:18" s="5" customFormat="1" ht="60.75" customHeight="1">
      <c r="A581" s="12"/>
      <c r="B581" s="29"/>
      <c r="C581" s="16"/>
      <c r="D581" s="16"/>
      <c r="E581" s="139"/>
      <c r="F581" s="139"/>
      <c r="G581" s="18"/>
      <c r="H581" s="18">
        <f t="shared" si="9"/>
        <v>0</v>
      </c>
      <c r="I581" s="17"/>
      <c r="J581" s="28"/>
      <c r="K581" s="28"/>
      <c r="L581" s="28"/>
      <c r="M581" s="28"/>
      <c r="N581" s="28"/>
      <c r="O581" s="146"/>
      <c r="P581" s="146"/>
      <c r="Q581" s="12"/>
      <c r="R581" s="12"/>
    </row>
    <row r="582" spans="1:18" s="5" customFormat="1" ht="60.75" customHeight="1">
      <c r="A582" s="12"/>
      <c r="B582" s="29"/>
      <c r="C582" s="16"/>
      <c r="D582" s="16"/>
      <c r="E582" s="139"/>
      <c r="F582" s="139"/>
      <c r="G582" s="18"/>
      <c r="H582" s="18">
        <f t="shared" si="9"/>
        <v>0</v>
      </c>
      <c r="I582" s="17"/>
      <c r="J582" s="28"/>
      <c r="K582" s="28"/>
      <c r="L582" s="28"/>
      <c r="M582" s="28"/>
      <c r="N582" s="28"/>
      <c r="O582" s="146"/>
      <c r="P582" s="146"/>
      <c r="Q582" s="12"/>
      <c r="R582" s="12"/>
    </row>
    <row r="583" spans="1:18" s="5" customFormat="1" ht="60.75" customHeight="1">
      <c r="A583" s="12"/>
      <c r="B583" s="29"/>
      <c r="C583" s="16"/>
      <c r="D583" s="16"/>
      <c r="E583" s="139"/>
      <c r="F583" s="139"/>
      <c r="G583" s="18"/>
      <c r="H583" s="18">
        <f t="shared" si="9"/>
        <v>0</v>
      </c>
      <c r="I583" s="17"/>
      <c r="J583" s="28"/>
      <c r="K583" s="28"/>
      <c r="L583" s="28"/>
      <c r="M583" s="28"/>
      <c r="N583" s="28"/>
      <c r="O583" s="146"/>
      <c r="P583" s="146"/>
      <c r="Q583" s="12"/>
      <c r="R583" s="12"/>
    </row>
    <row r="584" spans="1:18" s="5" customFormat="1" ht="60.75" customHeight="1">
      <c r="A584" s="12"/>
      <c r="B584" s="29"/>
      <c r="C584" s="16"/>
      <c r="D584" s="16"/>
      <c r="E584" s="139"/>
      <c r="F584" s="139"/>
      <c r="G584" s="18"/>
      <c r="H584" s="18">
        <f t="shared" si="9"/>
        <v>0</v>
      </c>
      <c r="I584" s="17"/>
      <c r="J584" s="28"/>
      <c r="K584" s="28"/>
      <c r="L584" s="28"/>
      <c r="M584" s="28"/>
      <c r="N584" s="28"/>
      <c r="O584" s="146"/>
      <c r="P584" s="146"/>
      <c r="Q584" s="12"/>
      <c r="R584" s="12"/>
    </row>
    <row r="585" spans="1:18" s="5" customFormat="1" ht="60.75" customHeight="1">
      <c r="A585" s="12"/>
      <c r="B585" s="29"/>
      <c r="C585" s="16"/>
      <c r="D585" s="16"/>
      <c r="E585" s="139"/>
      <c r="F585" s="139"/>
      <c r="G585" s="18"/>
      <c r="H585" s="18">
        <f t="shared" si="9"/>
        <v>0</v>
      </c>
      <c r="I585" s="17"/>
      <c r="J585" s="28"/>
      <c r="K585" s="28"/>
      <c r="L585" s="28"/>
      <c r="M585" s="28"/>
      <c r="N585" s="28"/>
      <c r="O585" s="146"/>
      <c r="P585" s="146"/>
      <c r="Q585" s="12"/>
      <c r="R585" s="12"/>
    </row>
    <row r="586" spans="1:18" s="5" customFormat="1" ht="60.75" customHeight="1">
      <c r="A586" s="12"/>
      <c r="B586" s="29"/>
      <c r="C586" s="16"/>
      <c r="D586" s="16"/>
      <c r="E586" s="139"/>
      <c r="F586" s="139"/>
      <c r="G586" s="18"/>
      <c r="H586" s="18">
        <f t="shared" si="9"/>
        <v>0</v>
      </c>
      <c r="I586" s="17"/>
      <c r="J586" s="28"/>
      <c r="K586" s="28"/>
      <c r="L586" s="28"/>
      <c r="M586" s="28"/>
      <c r="N586" s="28"/>
      <c r="O586" s="146"/>
      <c r="P586" s="146"/>
      <c r="Q586" s="12"/>
      <c r="R586" s="12"/>
    </row>
    <row r="587" spans="1:18" s="5" customFormat="1" ht="60.75" customHeight="1">
      <c r="A587" s="12"/>
      <c r="B587" s="29"/>
      <c r="C587" s="16"/>
      <c r="D587" s="16"/>
      <c r="E587" s="139"/>
      <c r="F587" s="139"/>
      <c r="G587" s="18"/>
      <c r="H587" s="18">
        <f t="shared" si="9"/>
        <v>0</v>
      </c>
      <c r="I587" s="17"/>
      <c r="J587" s="28"/>
      <c r="K587" s="28"/>
      <c r="L587" s="28"/>
      <c r="M587" s="28"/>
      <c r="N587" s="28"/>
      <c r="O587" s="146"/>
      <c r="P587" s="146"/>
      <c r="Q587" s="12"/>
      <c r="R587" s="12"/>
    </row>
    <row r="588" spans="1:18" s="5" customFormat="1" ht="60.75" customHeight="1">
      <c r="A588" s="12"/>
      <c r="B588" s="29"/>
      <c r="C588" s="16"/>
      <c r="D588" s="16"/>
      <c r="E588" s="139"/>
      <c r="F588" s="139"/>
      <c r="G588" s="18"/>
      <c r="H588" s="18">
        <f t="shared" si="9"/>
        <v>0</v>
      </c>
      <c r="I588" s="17"/>
      <c r="J588" s="28"/>
      <c r="K588" s="28"/>
      <c r="L588" s="28"/>
      <c r="M588" s="28"/>
      <c r="N588" s="28"/>
      <c r="O588" s="146"/>
      <c r="P588" s="146"/>
      <c r="Q588" s="12"/>
      <c r="R588" s="12"/>
    </row>
    <row r="589" spans="1:18" s="5" customFormat="1" ht="60.75" customHeight="1">
      <c r="A589" s="12"/>
      <c r="B589" s="29"/>
      <c r="C589" s="16"/>
      <c r="D589" s="16"/>
      <c r="E589" s="139"/>
      <c r="F589" s="139"/>
      <c r="G589" s="18"/>
      <c r="H589" s="18">
        <f t="shared" si="9"/>
        <v>0</v>
      </c>
      <c r="I589" s="17"/>
      <c r="J589" s="28"/>
      <c r="K589" s="28"/>
      <c r="L589" s="28"/>
      <c r="M589" s="28"/>
      <c r="N589" s="28"/>
      <c r="O589" s="146"/>
      <c r="P589" s="146"/>
      <c r="Q589" s="12"/>
      <c r="R589" s="12"/>
    </row>
    <row r="590" spans="1:18" s="5" customFormat="1" ht="60.75" customHeight="1">
      <c r="A590" s="12"/>
      <c r="B590" s="29"/>
      <c r="C590" s="16"/>
      <c r="D590" s="16"/>
      <c r="E590" s="139"/>
      <c r="F590" s="139"/>
      <c r="G590" s="18"/>
      <c r="H590" s="18">
        <f t="shared" si="9"/>
        <v>0</v>
      </c>
      <c r="I590" s="17"/>
      <c r="J590" s="28"/>
      <c r="K590" s="28"/>
      <c r="L590" s="28"/>
      <c r="M590" s="28"/>
      <c r="N590" s="28"/>
      <c r="O590" s="146"/>
      <c r="P590" s="146"/>
      <c r="Q590" s="12"/>
      <c r="R590" s="12"/>
    </row>
    <row r="591" spans="1:18" s="5" customFormat="1" ht="60.75" customHeight="1">
      <c r="A591" s="12"/>
      <c r="B591" s="29"/>
      <c r="C591" s="16"/>
      <c r="D591" s="16"/>
      <c r="E591" s="139"/>
      <c r="F591" s="139"/>
      <c r="G591" s="18"/>
      <c r="H591" s="18">
        <f t="shared" si="9"/>
        <v>0</v>
      </c>
      <c r="I591" s="17"/>
      <c r="J591" s="28"/>
      <c r="K591" s="28"/>
      <c r="L591" s="28"/>
      <c r="M591" s="28"/>
      <c r="N591" s="28"/>
      <c r="O591" s="146"/>
      <c r="P591" s="146"/>
      <c r="Q591" s="12"/>
      <c r="R591" s="12"/>
    </row>
    <row r="592" spans="1:18" s="5" customFormat="1" ht="60.75" customHeight="1">
      <c r="A592" s="12"/>
      <c r="B592" s="29"/>
      <c r="C592" s="16"/>
      <c r="D592" s="16"/>
      <c r="E592" s="139"/>
      <c r="F592" s="139"/>
      <c r="G592" s="18"/>
      <c r="H592" s="18">
        <f t="shared" si="9"/>
        <v>0</v>
      </c>
      <c r="I592" s="17"/>
      <c r="J592" s="28"/>
      <c r="K592" s="28"/>
      <c r="L592" s="28"/>
      <c r="M592" s="28"/>
      <c r="N592" s="28"/>
      <c r="O592" s="146"/>
      <c r="P592" s="146"/>
      <c r="Q592" s="12"/>
      <c r="R592" s="12"/>
    </row>
    <row r="593" spans="1:18" s="5" customFormat="1" ht="60.75" customHeight="1">
      <c r="A593" s="12"/>
      <c r="B593" s="29"/>
      <c r="C593" s="16"/>
      <c r="D593" s="16"/>
      <c r="E593" s="139"/>
      <c r="F593" s="139"/>
      <c r="G593" s="18"/>
      <c r="H593" s="18">
        <f t="shared" si="9"/>
        <v>0</v>
      </c>
      <c r="I593" s="17"/>
      <c r="J593" s="28"/>
      <c r="K593" s="28"/>
      <c r="L593" s="28"/>
      <c r="M593" s="28"/>
      <c r="N593" s="28"/>
      <c r="O593" s="146"/>
      <c r="P593" s="146"/>
      <c r="Q593" s="12"/>
      <c r="R593" s="12"/>
    </row>
    <row r="594" spans="1:18" s="5" customFormat="1" ht="60.75" customHeight="1">
      <c r="A594" s="12"/>
      <c r="B594" s="29"/>
      <c r="C594" s="16"/>
      <c r="D594" s="16"/>
      <c r="E594" s="139"/>
      <c r="F594" s="139"/>
      <c r="G594" s="18"/>
      <c r="H594" s="18">
        <f t="shared" si="9"/>
        <v>0</v>
      </c>
      <c r="I594" s="17"/>
      <c r="J594" s="28"/>
      <c r="K594" s="28"/>
      <c r="L594" s="28"/>
      <c r="M594" s="28"/>
      <c r="N594" s="28"/>
      <c r="O594" s="146"/>
      <c r="P594" s="146"/>
      <c r="Q594" s="12"/>
      <c r="R594" s="12"/>
    </row>
    <row r="595" spans="1:18" s="5" customFormat="1" ht="60.75" customHeight="1">
      <c r="A595" s="12"/>
      <c r="B595" s="29"/>
      <c r="C595" s="16"/>
      <c r="D595" s="16"/>
      <c r="E595" s="139"/>
      <c r="F595" s="139"/>
      <c r="G595" s="18"/>
      <c r="H595" s="18">
        <f t="shared" si="9"/>
        <v>0</v>
      </c>
      <c r="I595" s="17"/>
      <c r="J595" s="28"/>
      <c r="K595" s="28"/>
      <c r="L595" s="28"/>
      <c r="M595" s="28"/>
      <c r="N595" s="28"/>
      <c r="O595" s="146"/>
      <c r="P595" s="146"/>
      <c r="Q595" s="12"/>
      <c r="R595" s="12"/>
    </row>
    <row r="596" spans="1:18" s="5" customFormat="1" ht="60.75" customHeight="1">
      <c r="A596" s="12"/>
      <c r="B596" s="29"/>
      <c r="C596" s="16"/>
      <c r="D596" s="16"/>
      <c r="E596" s="139"/>
      <c r="F596" s="139"/>
      <c r="G596" s="18"/>
      <c r="H596" s="18">
        <f t="shared" si="9"/>
        <v>0</v>
      </c>
      <c r="I596" s="17"/>
      <c r="J596" s="28"/>
      <c r="K596" s="28"/>
      <c r="L596" s="28"/>
      <c r="M596" s="28"/>
      <c r="N596" s="28"/>
      <c r="O596" s="146"/>
      <c r="P596" s="146"/>
      <c r="Q596" s="12"/>
      <c r="R596" s="12"/>
    </row>
    <row r="597" spans="1:18" s="5" customFormat="1" ht="60.75" customHeight="1">
      <c r="A597" s="12"/>
      <c r="B597" s="29"/>
      <c r="C597" s="16"/>
      <c r="D597" s="16"/>
      <c r="E597" s="139"/>
      <c r="F597" s="139"/>
      <c r="G597" s="18"/>
      <c r="H597" s="18">
        <f t="shared" si="9"/>
        <v>0</v>
      </c>
      <c r="I597" s="17"/>
      <c r="J597" s="28"/>
      <c r="K597" s="28"/>
      <c r="L597" s="28"/>
      <c r="M597" s="28"/>
      <c r="N597" s="28"/>
      <c r="O597" s="146"/>
      <c r="P597" s="146"/>
      <c r="Q597" s="12"/>
      <c r="R597" s="12"/>
    </row>
    <row r="598" spans="1:18" s="5" customFormat="1" ht="60.75" customHeight="1">
      <c r="A598" s="12"/>
      <c r="B598" s="29"/>
      <c r="C598" s="16"/>
      <c r="D598" s="16"/>
      <c r="E598" s="139"/>
      <c r="F598" s="139"/>
      <c r="G598" s="18"/>
      <c r="H598" s="18">
        <f t="shared" si="9"/>
        <v>0</v>
      </c>
      <c r="I598" s="17"/>
      <c r="J598" s="28"/>
      <c r="K598" s="28"/>
      <c r="L598" s="28"/>
      <c r="M598" s="28"/>
      <c r="N598" s="28"/>
      <c r="O598" s="146"/>
      <c r="P598" s="146"/>
      <c r="Q598" s="12"/>
      <c r="R598" s="12"/>
    </row>
    <row r="599" spans="1:18" s="5" customFormat="1" ht="60.75" customHeight="1">
      <c r="A599" s="12"/>
      <c r="B599" s="29"/>
      <c r="C599" s="16"/>
      <c r="D599" s="16"/>
      <c r="E599" s="139"/>
      <c r="F599" s="139"/>
      <c r="G599" s="18"/>
      <c r="H599" s="18">
        <f t="shared" si="9"/>
        <v>0</v>
      </c>
      <c r="I599" s="17"/>
      <c r="J599" s="28"/>
      <c r="K599" s="28"/>
      <c r="L599" s="28"/>
      <c r="M599" s="28"/>
      <c r="N599" s="28"/>
      <c r="O599" s="146"/>
      <c r="P599" s="146"/>
      <c r="Q599" s="12"/>
      <c r="R599" s="12"/>
    </row>
    <row r="600" spans="1:18" s="5" customFormat="1" ht="60.75" customHeight="1">
      <c r="A600" s="12"/>
      <c r="B600" s="29"/>
      <c r="C600" s="16"/>
      <c r="D600" s="16"/>
      <c r="E600" s="139"/>
      <c r="F600" s="139"/>
      <c r="G600" s="18"/>
      <c r="H600" s="18">
        <f t="shared" si="9"/>
        <v>0</v>
      </c>
      <c r="I600" s="17"/>
      <c r="J600" s="28"/>
      <c r="K600" s="28"/>
      <c r="L600" s="28"/>
      <c r="M600" s="28"/>
      <c r="N600" s="28"/>
      <c r="O600" s="146"/>
      <c r="P600" s="146"/>
      <c r="Q600" s="12"/>
      <c r="R600" s="12"/>
    </row>
    <row r="601" spans="1:18" s="5" customFormat="1" ht="60.75" customHeight="1">
      <c r="A601" s="12"/>
      <c r="B601" s="29"/>
      <c r="C601" s="16"/>
      <c r="D601" s="16"/>
      <c r="E601" s="139"/>
      <c r="F601" s="139"/>
      <c r="G601" s="18"/>
      <c r="H601" s="18">
        <f t="shared" si="9"/>
        <v>0</v>
      </c>
      <c r="I601" s="17"/>
      <c r="J601" s="28"/>
      <c r="K601" s="28"/>
      <c r="L601" s="28"/>
      <c r="M601" s="28"/>
      <c r="N601" s="28"/>
      <c r="O601" s="146"/>
      <c r="P601" s="146"/>
      <c r="Q601" s="12"/>
      <c r="R601" s="12"/>
    </row>
    <row r="602" spans="1:18" s="5" customFormat="1" ht="60.75" customHeight="1">
      <c r="A602" s="12"/>
      <c r="B602" s="29"/>
      <c r="C602" s="16"/>
      <c r="D602" s="16"/>
      <c r="E602" s="139"/>
      <c r="F602" s="139"/>
      <c r="G602" s="18"/>
      <c r="H602" s="18">
        <f t="shared" si="9"/>
        <v>0</v>
      </c>
      <c r="I602" s="17"/>
      <c r="J602" s="28"/>
      <c r="K602" s="28"/>
      <c r="L602" s="28"/>
      <c r="M602" s="28"/>
      <c r="N602" s="28"/>
      <c r="O602" s="146"/>
      <c r="P602" s="146"/>
      <c r="Q602" s="12"/>
      <c r="R602" s="12"/>
    </row>
    <row r="603" spans="1:18" s="5" customFormat="1" ht="60.75" customHeight="1">
      <c r="A603" s="12"/>
      <c r="B603" s="29"/>
      <c r="C603" s="16"/>
      <c r="D603" s="16"/>
      <c r="E603" s="139"/>
      <c r="F603" s="139"/>
      <c r="G603" s="18"/>
      <c r="H603" s="18">
        <f t="shared" si="9"/>
        <v>0</v>
      </c>
      <c r="I603" s="17"/>
      <c r="J603" s="28"/>
      <c r="K603" s="28"/>
      <c r="L603" s="28"/>
      <c r="M603" s="28"/>
      <c r="N603" s="28"/>
      <c r="O603" s="146"/>
      <c r="P603" s="146"/>
      <c r="Q603" s="12"/>
      <c r="R603" s="12"/>
    </row>
    <row r="604" spans="1:18" s="5" customFormat="1" ht="60.75" customHeight="1">
      <c r="A604" s="12"/>
      <c r="B604" s="29"/>
      <c r="C604" s="16"/>
      <c r="D604" s="16"/>
      <c r="E604" s="139"/>
      <c r="F604" s="139"/>
      <c r="G604" s="18"/>
      <c r="H604" s="18">
        <f t="shared" si="9"/>
        <v>0</v>
      </c>
      <c r="I604" s="17"/>
      <c r="J604" s="28"/>
      <c r="K604" s="28"/>
      <c r="L604" s="28"/>
      <c r="M604" s="28"/>
      <c r="N604" s="28"/>
      <c r="O604" s="146"/>
      <c r="P604" s="146"/>
      <c r="Q604" s="12"/>
      <c r="R604" s="12"/>
    </row>
    <row r="605" spans="1:18" s="5" customFormat="1" ht="60.75" customHeight="1">
      <c r="A605" s="12"/>
      <c r="B605" s="29"/>
      <c r="C605" s="16"/>
      <c r="D605" s="16"/>
      <c r="E605" s="139"/>
      <c r="F605" s="139"/>
      <c r="G605" s="18"/>
      <c r="H605" s="18">
        <f t="shared" si="9"/>
        <v>0</v>
      </c>
      <c r="I605" s="17"/>
      <c r="J605" s="28"/>
      <c r="K605" s="28"/>
      <c r="L605" s="28"/>
      <c r="M605" s="28"/>
      <c r="N605" s="28"/>
      <c r="O605" s="146"/>
      <c r="P605" s="146"/>
      <c r="Q605" s="12"/>
      <c r="R605" s="12"/>
    </row>
    <row r="606" spans="1:18" s="5" customFormat="1" ht="60.75" customHeight="1">
      <c r="A606" s="12"/>
      <c r="B606" s="29"/>
      <c r="C606" s="16"/>
      <c r="D606" s="16"/>
      <c r="E606" s="139"/>
      <c r="F606" s="139"/>
      <c r="G606" s="18"/>
      <c r="H606" s="18">
        <f t="shared" si="9"/>
        <v>0</v>
      </c>
      <c r="I606" s="17"/>
      <c r="J606" s="28"/>
      <c r="K606" s="28"/>
      <c r="L606" s="28"/>
      <c r="M606" s="28"/>
      <c r="N606" s="28"/>
      <c r="O606" s="146"/>
      <c r="P606" s="146"/>
      <c r="Q606" s="12"/>
      <c r="R606" s="12"/>
    </row>
    <row r="607" spans="1:18" s="5" customFormat="1" ht="60.75" customHeight="1">
      <c r="A607" s="12"/>
      <c r="B607" s="29"/>
      <c r="C607" s="16"/>
      <c r="D607" s="16"/>
      <c r="E607" s="139"/>
      <c r="F607" s="139"/>
      <c r="G607" s="18"/>
      <c r="H607" s="18">
        <f t="shared" si="9"/>
        <v>0</v>
      </c>
      <c r="I607" s="17"/>
      <c r="J607" s="28"/>
      <c r="K607" s="28"/>
      <c r="L607" s="28"/>
      <c r="M607" s="28"/>
      <c r="N607" s="28"/>
      <c r="O607" s="146"/>
      <c r="P607" s="146"/>
      <c r="Q607" s="12"/>
      <c r="R607" s="12"/>
    </row>
    <row r="608" spans="1:18" s="5" customFormat="1" ht="60.75" customHeight="1">
      <c r="A608" s="12"/>
      <c r="B608" s="29"/>
      <c r="C608" s="16"/>
      <c r="D608" s="16"/>
      <c r="E608" s="139"/>
      <c r="F608" s="139"/>
      <c r="G608" s="18"/>
      <c r="H608" s="18">
        <f t="shared" si="9"/>
        <v>0</v>
      </c>
      <c r="I608" s="17"/>
      <c r="J608" s="28"/>
      <c r="K608" s="28"/>
      <c r="L608" s="28"/>
      <c r="M608" s="28"/>
      <c r="N608" s="28"/>
      <c r="O608" s="146"/>
      <c r="P608" s="146"/>
      <c r="Q608" s="12"/>
      <c r="R608" s="12"/>
    </row>
    <row r="609" spans="1:18" s="5" customFormat="1" ht="60.75" customHeight="1">
      <c r="A609" s="12"/>
      <c r="B609" s="29"/>
      <c r="C609" s="16"/>
      <c r="D609" s="16"/>
      <c r="E609" s="139"/>
      <c r="F609" s="139"/>
      <c r="G609" s="18"/>
      <c r="H609" s="18">
        <f t="shared" si="9"/>
        <v>0</v>
      </c>
      <c r="I609" s="17"/>
      <c r="J609" s="28"/>
      <c r="K609" s="28"/>
      <c r="L609" s="28"/>
      <c r="M609" s="28"/>
      <c r="N609" s="28"/>
      <c r="O609" s="146"/>
      <c r="P609" s="146"/>
      <c r="Q609" s="12"/>
      <c r="R609" s="12"/>
    </row>
    <row r="610" spans="1:18" s="5" customFormat="1" ht="60.75" customHeight="1">
      <c r="A610" s="12"/>
      <c r="B610" s="29"/>
      <c r="C610" s="16"/>
      <c r="D610" s="16"/>
      <c r="E610" s="139"/>
      <c r="F610" s="139"/>
      <c r="G610" s="18"/>
      <c r="H610" s="18">
        <f t="shared" si="9"/>
        <v>0</v>
      </c>
      <c r="I610" s="17"/>
      <c r="J610" s="28"/>
      <c r="K610" s="28"/>
      <c r="L610" s="28"/>
      <c r="M610" s="28"/>
      <c r="N610" s="28"/>
      <c r="O610" s="146"/>
      <c r="P610" s="146"/>
      <c r="Q610" s="12"/>
      <c r="R610" s="12"/>
    </row>
    <row r="611" spans="1:18" s="5" customFormat="1" ht="60.75" customHeight="1">
      <c r="A611" s="12"/>
      <c r="B611" s="29"/>
      <c r="C611" s="16"/>
      <c r="D611" s="16"/>
      <c r="E611" s="139"/>
      <c r="F611" s="139"/>
      <c r="G611" s="18"/>
      <c r="H611" s="18">
        <f t="shared" si="9"/>
        <v>0</v>
      </c>
      <c r="I611" s="17"/>
      <c r="J611" s="28"/>
      <c r="K611" s="28"/>
      <c r="L611" s="28"/>
      <c r="M611" s="28"/>
      <c r="N611" s="28"/>
      <c r="O611" s="146"/>
      <c r="P611" s="146"/>
      <c r="Q611" s="12"/>
      <c r="R611" s="12"/>
    </row>
    <row r="612" spans="1:18" s="5" customFormat="1" ht="60.75" customHeight="1">
      <c r="A612" s="12"/>
      <c r="B612" s="29"/>
      <c r="C612" s="16"/>
      <c r="D612" s="16"/>
      <c r="E612" s="139"/>
      <c r="F612" s="139"/>
      <c r="G612" s="18"/>
      <c r="H612" s="18">
        <f t="shared" si="9"/>
        <v>0</v>
      </c>
      <c r="I612" s="17"/>
      <c r="J612" s="28"/>
      <c r="K612" s="28"/>
      <c r="L612" s="28"/>
      <c r="M612" s="28"/>
      <c r="N612" s="28"/>
      <c r="O612" s="146"/>
      <c r="P612" s="146"/>
      <c r="Q612" s="12"/>
      <c r="R612" s="12"/>
    </row>
    <row r="613" spans="1:18" s="5" customFormat="1" ht="60.75" customHeight="1">
      <c r="A613" s="12"/>
      <c r="B613" s="29"/>
      <c r="C613" s="16"/>
      <c r="D613" s="16"/>
      <c r="E613" s="139"/>
      <c r="F613" s="139"/>
      <c r="G613" s="18"/>
      <c r="H613" s="18">
        <f t="shared" si="9"/>
        <v>0</v>
      </c>
      <c r="I613" s="17"/>
      <c r="J613" s="28"/>
      <c r="K613" s="28"/>
      <c r="L613" s="28"/>
      <c r="M613" s="28"/>
      <c r="N613" s="28"/>
      <c r="O613" s="146"/>
      <c r="P613" s="146"/>
      <c r="Q613" s="12"/>
      <c r="R613" s="12"/>
    </row>
    <row r="614" spans="1:18" s="5" customFormat="1" ht="60.75" customHeight="1">
      <c r="A614" s="12"/>
      <c r="B614" s="29"/>
      <c r="C614" s="16"/>
      <c r="D614" s="16"/>
      <c r="E614" s="139"/>
      <c r="F614" s="139"/>
      <c r="G614" s="18"/>
      <c r="H614" s="18">
        <f t="shared" si="9"/>
        <v>0</v>
      </c>
      <c r="I614" s="17"/>
      <c r="J614" s="28"/>
      <c r="K614" s="28"/>
      <c r="L614" s="28"/>
      <c r="M614" s="28"/>
      <c r="N614" s="28"/>
      <c r="O614" s="146"/>
      <c r="P614" s="146"/>
      <c r="Q614" s="12"/>
      <c r="R614" s="12"/>
    </row>
    <row r="615" spans="1:18" s="5" customFormat="1" ht="60.75" customHeight="1">
      <c r="A615" s="12"/>
      <c r="B615" s="29"/>
      <c r="C615" s="16"/>
      <c r="D615" s="16"/>
      <c r="E615" s="139"/>
      <c r="F615" s="139"/>
      <c r="G615" s="18"/>
      <c r="H615" s="18">
        <f t="shared" si="9"/>
        <v>0</v>
      </c>
      <c r="I615" s="17"/>
      <c r="J615" s="28"/>
      <c r="K615" s="28"/>
      <c r="L615" s="28"/>
      <c r="M615" s="28"/>
      <c r="N615" s="28"/>
      <c r="O615" s="146"/>
      <c r="P615" s="146"/>
      <c r="Q615" s="12"/>
      <c r="R615" s="12"/>
    </row>
    <row r="616" spans="1:18" s="5" customFormat="1" ht="60.75" customHeight="1">
      <c r="A616" s="12"/>
      <c r="B616" s="29"/>
      <c r="C616" s="16"/>
      <c r="D616" s="16"/>
      <c r="E616" s="139"/>
      <c r="F616" s="139"/>
      <c r="G616" s="18"/>
      <c r="H616" s="18">
        <f t="shared" si="9"/>
        <v>0</v>
      </c>
      <c r="I616" s="17"/>
      <c r="J616" s="28"/>
      <c r="K616" s="28"/>
      <c r="L616" s="28"/>
      <c r="M616" s="28"/>
      <c r="N616" s="28"/>
      <c r="O616" s="146"/>
      <c r="P616" s="146"/>
      <c r="Q616" s="12"/>
      <c r="R616" s="12"/>
    </row>
    <row r="617" spans="1:18" s="5" customFormat="1" ht="60.75" customHeight="1">
      <c r="A617" s="12"/>
      <c r="B617" s="29"/>
      <c r="C617" s="16"/>
      <c r="D617" s="16"/>
      <c r="E617" s="139"/>
      <c r="F617" s="139"/>
      <c r="G617" s="18"/>
      <c r="H617" s="18">
        <f t="shared" si="9"/>
        <v>0</v>
      </c>
      <c r="I617" s="17"/>
      <c r="J617" s="28"/>
      <c r="K617" s="28"/>
      <c r="L617" s="28"/>
      <c r="M617" s="28"/>
      <c r="N617" s="28"/>
      <c r="O617" s="146"/>
      <c r="P617" s="146"/>
      <c r="Q617" s="12"/>
      <c r="R617" s="12"/>
    </row>
    <row r="618" spans="1:18" s="5" customFormat="1" ht="60.75" customHeight="1">
      <c r="A618" s="12"/>
      <c r="B618" s="29"/>
      <c r="C618" s="16"/>
      <c r="D618" s="16"/>
      <c r="E618" s="139"/>
      <c r="F618" s="139"/>
      <c r="G618" s="18"/>
      <c r="H618" s="18">
        <f t="shared" si="9"/>
        <v>0</v>
      </c>
      <c r="I618" s="17"/>
      <c r="J618" s="28"/>
      <c r="K618" s="28"/>
      <c r="L618" s="28"/>
      <c r="M618" s="28"/>
      <c r="N618" s="28"/>
      <c r="O618" s="146"/>
      <c r="P618" s="146"/>
      <c r="Q618" s="12"/>
      <c r="R618" s="12"/>
    </row>
    <row r="619" spans="1:18" s="5" customFormat="1" ht="60.75" customHeight="1">
      <c r="A619" s="12"/>
      <c r="B619" s="29"/>
      <c r="C619" s="16"/>
      <c r="D619" s="16"/>
      <c r="E619" s="139"/>
      <c r="F619" s="139"/>
      <c r="G619" s="18"/>
      <c r="H619" s="18">
        <f t="shared" si="9"/>
        <v>0</v>
      </c>
      <c r="I619" s="17"/>
      <c r="J619" s="28"/>
      <c r="K619" s="28"/>
      <c r="L619" s="28"/>
      <c r="M619" s="28"/>
      <c r="N619" s="28"/>
      <c r="O619" s="146"/>
      <c r="P619" s="146"/>
      <c r="Q619" s="12"/>
      <c r="R619" s="12"/>
    </row>
    <row r="620" spans="1:18" s="5" customFormat="1" ht="60.75" customHeight="1">
      <c r="A620" s="12"/>
      <c r="B620" s="29"/>
      <c r="C620" s="16"/>
      <c r="D620" s="16"/>
      <c r="E620" s="139"/>
      <c r="F620" s="139"/>
      <c r="G620" s="18"/>
      <c r="H620" s="18">
        <f t="shared" si="9"/>
        <v>0</v>
      </c>
      <c r="I620" s="17"/>
      <c r="J620" s="28"/>
      <c r="K620" s="28"/>
      <c r="L620" s="28"/>
      <c r="M620" s="28"/>
      <c r="N620" s="28"/>
      <c r="O620" s="146"/>
      <c r="P620" s="146"/>
      <c r="Q620" s="12"/>
      <c r="R620" s="12"/>
    </row>
    <row r="621" spans="1:18" s="5" customFormat="1" ht="60.75" customHeight="1">
      <c r="A621" s="12"/>
      <c r="B621" s="29"/>
      <c r="C621" s="16"/>
      <c r="D621" s="16"/>
      <c r="E621" s="139"/>
      <c r="F621" s="139"/>
      <c r="G621" s="18"/>
      <c r="H621" s="18">
        <f aca="true" t="shared" si="10" ref="H621:H684">E621-F621-G621</f>
        <v>0</v>
      </c>
      <c r="I621" s="17"/>
      <c r="J621" s="28"/>
      <c r="K621" s="28"/>
      <c r="L621" s="28"/>
      <c r="M621" s="28"/>
      <c r="N621" s="28"/>
      <c r="O621" s="146"/>
      <c r="P621" s="146"/>
      <c r="Q621" s="12"/>
      <c r="R621" s="12"/>
    </row>
    <row r="622" spans="1:18" s="5" customFormat="1" ht="60.75" customHeight="1">
      <c r="A622" s="12"/>
      <c r="B622" s="29"/>
      <c r="C622" s="16"/>
      <c r="D622" s="16"/>
      <c r="E622" s="139"/>
      <c r="F622" s="139"/>
      <c r="G622" s="18"/>
      <c r="H622" s="18">
        <f t="shared" si="10"/>
        <v>0</v>
      </c>
      <c r="I622" s="17"/>
      <c r="J622" s="28"/>
      <c r="K622" s="28"/>
      <c r="L622" s="28"/>
      <c r="M622" s="28"/>
      <c r="N622" s="28"/>
      <c r="O622" s="146"/>
      <c r="P622" s="146"/>
      <c r="Q622" s="12"/>
      <c r="R622" s="12"/>
    </row>
    <row r="623" spans="1:18" s="5" customFormat="1" ht="60.75" customHeight="1">
      <c r="A623" s="12"/>
      <c r="B623" s="29"/>
      <c r="C623" s="16"/>
      <c r="D623" s="16"/>
      <c r="E623" s="139"/>
      <c r="F623" s="139"/>
      <c r="G623" s="18"/>
      <c r="H623" s="18">
        <f t="shared" si="10"/>
        <v>0</v>
      </c>
      <c r="I623" s="17"/>
      <c r="J623" s="28"/>
      <c r="K623" s="28"/>
      <c r="L623" s="28"/>
      <c r="M623" s="28"/>
      <c r="N623" s="28"/>
      <c r="O623" s="146"/>
      <c r="P623" s="146"/>
      <c r="Q623" s="12"/>
      <c r="R623" s="12"/>
    </row>
    <row r="624" spans="1:18" s="5" customFormat="1" ht="60.75" customHeight="1">
      <c r="A624" s="12"/>
      <c r="B624" s="29"/>
      <c r="C624" s="16"/>
      <c r="D624" s="16"/>
      <c r="E624" s="139"/>
      <c r="F624" s="139"/>
      <c r="G624" s="18"/>
      <c r="H624" s="18">
        <f t="shared" si="10"/>
        <v>0</v>
      </c>
      <c r="I624" s="17"/>
      <c r="J624" s="28"/>
      <c r="K624" s="28"/>
      <c r="L624" s="28"/>
      <c r="M624" s="28"/>
      <c r="N624" s="28"/>
      <c r="O624" s="146"/>
      <c r="P624" s="146"/>
      <c r="Q624" s="12"/>
      <c r="R624" s="12"/>
    </row>
    <row r="625" spans="1:18" s="5" customFormat="1" ht="60.75" customHeight="1">
      <c r="A625" s="12"/>
      <c r="B625" s="29"/>
      <c r="C625" s="16"/>
      <c r="D625" s="16"/>
      <c r="E625" s="139"/>
      <c r="F625" s="139"/>
      <c r="G625" s="18"/>
      <c r="H625" s="18">
        <f t="shared" si="10"/>
        <v>0</v>
      </c>
      <c r="I625" s="17"/>
      <c r="J625" s="28"/>
      <c r="K625" s="28"/>
      <c r="L625" s="28"/>
      <c r="M625" s="28"/>
      <c r="N625" s="28"/>
      <c r="O625" s="146"/>
      <c r="P625" s="146"/>
      <c r="Q625" s="12"/>
      <c r="R625" s="12"/>
    </row>
    <row r="626" spans="1:18" s="5" customFormat="1" ht="60.75" customHeight="1">
      <c r="A626" s="12"/>
      <c r="B626" s="29"/>
      <c r="C626" s="16"/>
      <c r="D626" s="16"/>
      <c r="E626" s="139"/>
      <c r="F626" s="139"/>
      <c r="G626" s="18"/>
      <c r="H626" s="18">
        <f t="shared" si="10"/>
        <v>0</v>
      </c>
      <c r="I626" s="17"/>
      <c r="J626" s="28"/>
      <c r="K626" s="28"/>
      <c r="L626" s="28"/>
      <c r="M626" s="28"/>
      <c r="N626" s="28"/>
      <c r="O626" s="146"/>
      <c r="P626" s="146"/>
      <c r="Q626" s="12"/>
      <c r="R626" s="12"/>
    </row>
    <row r="627" spans="1:18" s="5" customFormat="1" ht="60.75" customHeight="1">
      <c r="A627" s="12"/>
      <c r="B627" s="29"/>
      <c r="C627" s="16"/>
      <c r="D627" s="16"/>
      <c r="E627" s="139"/>
      <c r="F627" s="139"/>
      <c r="G627" s="18"/>
      <c r="H627" s="18">
        <f t="shared" si="10"/>
        <v>0</v>
      </c>
      <c r="I627" s="17"/>
      <c r="J627" s="28"/>
      <c r="K627" s="28"/>
      <c r="L627" s="28"/>
      <c r="M627" s="28"/>
      <c r="N627" s="28"/>
      <c r="O627" s="146"/>
      <c r="P627" s="146"/>
      <c r="Q627" s="12"/>
      <c r="R627" s="12"/>
    </row>
    <row r="628" spans="1:18" s="5" customFormat="1" ht="60.75" customHeight="1">
      <c r="A628" s="12"/>
      <c r="B628" s="29"/>
      <c r="C628" s="16"/>
      <c r="D628" s="16"/>
      <c r="E628" s="139"/>
      <c r="F628" s="139"/>
      <c r="G628" s="18"/>
      <c r="H628" s="18">
        <f t="shared" si="10"/>
        <v>0</v>
      </c>
      <c r="I628" s="17"/>
      <c r="J628" s="28"/>
      <c r="K628" s="28"/>
      <c r="L628" s="28"/>
      <c r="M628" s="28"/>
      <c r="N628" s="28"/>
      <c r="O628" s="146"/>
      <c r="P628" s="146"/>
      <c r="Q628" s="12"/>
      <c r="R628" s="12"/>
    </row>
    <row r="629" spans="1:18" s="5" customFormat="1" ht="60.75" customHeight="1">
      <c r="A629" s="12"/>
      <c r="B629" s="29"/>
      <c r="C629" s="16"/>
      <c r="D629" s="16"/>
      <c r="E629" s="139"/>
      <c r="F629" s="139"/>
      <c r="G629" s="18"/>
      <c r="H629" s="18">
        <f t="shared" si="10"/>
        <v>0</v>
      </c>
      <c r="I629" s="17"/>
      <c r="J629" s="28"/>
      <c r="K629" s="28"/>
      <c r="L629" s="28"/>
      <c r="M629" s="28"/>
      <c r="N629" s="28"/>
      <c r="O629" s="146"/>
      <c r="P629" s="146"/>
      <c r="Q629" s="12"/>
      <c r="R629" s="12"/>
    </row>
    <row r="630" spans="1:18" s="5" customFormat="1" ht="60.75" customHeight="1">
      <c r="A630" s="12"/>
      <c r="B630" s="29"/>
      <c r="C630" s="16"/>
      <c r="D630" s="16"/>
      <c r="E630" s="139"/>
      <c r="F630" s="139"/>
      <c r="G630" s="18"/>
      <c r="H630" s="18">
        <f t="shared" si="10"/>
        <v>0</v>
      </c>
      <c r="I630" s="17"/>
      <c r="J630" s="28"/>
      <c r="K630" s="28"/>
      <c r="L630" s="28"/>
      <c r="M630" s="28"/>
      <c r="N630" s="28"/>
      <c r="O630" s="146"/>
      <c r="P630" s="146"/>
      <c r="Q630" s="12"/>
      <c r="R630" s="12"/>
    </row>
    <row r="631" spans="1:18" s="5" customFormat="1" ht="60.75" customHeight="1">
      <c r="A631" s="12"/>
      <c r="B631" s="29"/>
      <c r="C631" s="16"/>
      <c r="D631" s="16"/>
      <c r="E631" s="139"/>
      <c r="F631" s="139"/>
      <c r="G631" s="18"/>
      <c r="H631" s="18">
        <f t="shared" si="10"/>
        <v>0</v>
      </c>
      <c r="I631" s="17"/>
      <c r="J631" s="28"/>
      <c r="K631" s="28"/>
      <c r="L631" s="28"/>
      <c r="M631" s="28"/>
      <c r="N631" s="28"/>
      <c r="O631" s="146"/>
      <c r="P631" s="146"/>
      <c r="Q631" s="12"/>
      <c r="R631" s="12"/>
    </row>
    <row r="632" spans="1:18" s="5" customFormat="1" ht="60.75" customHeight="1">
      <c r="A632" s="12"/>
      <c r="B632" s="29"/>
      <c r="C632" s="16"/>
      <c r="D632" s="16"/>
      <c r="E632" s="139"/>
      <c r="F632" s="139"/>
      <c r="G632" s="18"/>
      <c r="H632" s="18">
        <f t="shared" si="10"/>
        <v>0</v>
      </c>
      <c r="I632" s="17"/>
      <c r="J632" s="28"/>
      <c r="K632" s="28"/>
      <c r="L632" s="28"/>
      <c r="M632" s="28"/>
      <c r="N632" s="28"/>
      <c r="O632" s="146"/>
      <c r="P632" s="146"/>
      <c r="Q632" s="12"/>
      <c r="R632" s="12"/>
    </row>
    <row r="633" spans="1:18" s="5" customFormat="1" ht="60.75" customHeight="1">
      <c r="A633" s="12"/>
      <c r="B633" s="29"/>
      <c r="C633" s="16"/>
      <c r="D633" s="16"/>
      <c r="E633" s="139"/>
      <c r="F633" s="139"/>
      <c r="G633" s="18"/>
      <c r="H633" s="18">
        <f t="shared" si="10"/>
        <v>0</v>
      </c>
      <c r="I633" s="17"/>
      <c r="J633" s="28"/>
      <c r="K633" s="28"/>
      <c r="L633" s="28"/>
      <c r="M633" s="28"/>
      <c r="N633" s="28"/>
      <c r="O633" s="146"/>
      <c r="P633" s="146"/>
      <c r="Q633" s="12"/>
      <c r="R633" s="12"/>
    </row>
    <row r="634" spans="1:18" s="5" customFormat="1" ht="60.75" customHeight="1">
      <c r="A634" s="12"/>
      <c r="B634" s="29"/>
      <c r="C634" s="16"/>
      <c r="D634" s="16"/>
      <c r="E634" s="139"/>
      <c r="F634" s="139"/>
      <c r="G634" s="18"/>
      <c r="H634" s="18">
        <f t="shared" si="10"/>
        <v>0</v>
      </c>
      <c r="I634" s="17"/>
      <c r="J634" s="28"/>
      <c r="K634" s="28"/>
      <c r="L634" s="28"/>
      <c r="M634" s="28"/>
      <c r="N634" s="28"/>
      <c r="O634" s="146"/>
      <c r="P634" s="146"/>
      <c r="Q634" s="12"/>
      <c r="R634" s="12"/>
    </row>
    <row r="635" spans="1:18" s="5" customFormat="1" ht="60.75" customHeight="1">
      <c r="A635" s="12"/>
      <c r="B635" s="29"/>
      <c r="C635" s="16"/>
      <c r="D635" s="16"/>
      <c r="E635" s="139"/>
      <c r="F635" s="139"/>
      <c r="G635" s="18"/>
      <c r="H635" s="18">
        <f t="shared" si="10"/>
        <v>0</v>
      </c>
      <c r="I635" s="17"/>
      <c r="J635" s="28"/>
      <c r="K635" s="28"/>
      <c r="L635" s="28"/>
      <c r="M635" s="28"/>
      <c r="N635" s="28"/>
      <c r="O635" s="146"/>
      <c r="P635" s="146"/>
      <c r="Q635" s="12"/>
      <c r="R635" s="12"/>
    </row>
    <row r="636" spans="1:18" s="5" customFormat="1" ht="60.75" customHeight="1">
      <c r="A636" s="12"/>
      <c r="B636" s="29"/>
      <c r="C636" s="16"/>
      <c r="D636" s="16"/>
      <c r="E636" s="139"/>
      <c r="F636" s="139"/>
      <c r="G636" s="18"/>
      <c r="H636" s="18">
        <f t="shared" si="10"/>
        <v>0</v>
      </c>
      <c r="I636" s="17"/>
      <c r="J636" s="28"/>
      <c r="K636" s="28"/>
      <c r="L636" s="28"/>
      <c r="M636" s="28"/>
      <c r="N636" s="28"/>
      <c r="O636" s="146"/>
      <c r="P636" s="146"/>
      <c r="Q636" s="12"/>
      <c r="R636" s="12"/>
    </row>
    <row r="637" spans="1:18" s="5" customFormat="1" ht="60.75" customHeight="1">
      <c r="A637" s="12"/>
      <c r="B637" s="29"/>
      <c r="C637" s="16"/>
      <c r="D637" s="16"/>
      <c r="E637" s="139"/>
      <c r="F637" s="139"/>
      <c r="G637" s="18"/>
      <c r="H637" s="18">
        <f t="shared" si="10"/>
        <v>0</v>
      </c>
      <c r="I637" s="17"/>
      <c r="J637" s="28"/>
      <c r="K637" s="28"/>
      <c r="L637" s="28"/>
      <c r="M637" s="28"/>
      <c r="N637" s="28"/>
      <c r="O637" s="146"/>
      <c r="P637" s="146"/>
      <c r="Q637" s="12"/>
      <c r="R637" s="12"/>
    </row>
    <row r="638" spans="1:18" s="5" customFormat="1" ht="60.75" customHeight="1">
      <c r="A638" s="12"/>
      <c r="B638" s="29"/>
      <c r="C638" s="16"/>
      <c r="D638" s="16"/>
      <c r="E638" s="139"/>
      <c r="F638" s="139"/>
      <c r="G638" s="18"/>
      <c r="H638" s="18">
        <f t="shared" si="10"/>
        <v>0</v>
      </c>
      <c r="I638" s="17"/>
      <c r="J638" s="28"/>
      <c r="K638" s="28"/>
      <c r="L638" s="28"/>
      <c r="M638" s="28"/>
      <c r="N638" s="28"/>
      <c r="O638" s="146"/>
      <c r="P638" s="146"/>
      <c r="Q638" s="12"/>
      <c r="R638" s="12"/>
    </row>
    <row r="639" spans="1:18" s="5" customFormat="1" ht="60.75" customHeight="1">
      <c r="A639" s="12"/>
      <c r="B639" s="29"/>
      <c r="C639" s="16"/>
      <c r="D639" s="16"/>
      <c r="E639" s="139"/>
      <c r="F639" s="139"/>
      <c r="G639" s="18"/>
      <c r="H639" s="18">
        <f t="shared" si="10"/>
        <v>0</v>
      </c>
      <c r="I639" s="17"/>
      <c r="J639" s="28"/>
      <c r="K639" s="28"/>
      <c r="L639" s="28"/>
      <c r="M639" s="28"/>
      <c r="N639" s="28"/>
      <c r="O639" s="146"/>
      <c r="P639" s="146"/>
      <c r="Q639" s="12"/>
      <c r="R639" s="12"/>
    </row>
    <row r="640" spans="1:18" s="5" customFormat="1" ht="60.75" customHeight="1">
      <c r="A640" s="12"/>
      <c r="B640" s="29"/>
      <c r="C640" s="16"/>
      <c r="D640" s="16"/>
      <c r="E640" s="139"/>
      <c r="F640" s="139"/>
      <c r="G640" s="18"/>
      <c r="H640" s="18">
        <f t="shared" si="10"/>
        <v>0</v>
      </c>
      <c r="I640" s="17"/>
      <c r="J640" s="28"/>
      <c r="K640" s="28"/>
      <c r="L640" s="28"/>
      <c r="M640" s="28"/>
      <c r="N640" s="28"/>
      <c r="O640" s="146"/>
      <c r="P640" s="146"/>
      <c r="Q640" s="12"/>
      <c r="R640" s="12"/>
    </row>
    <row r="641" spans="1:18" s="5" customFormat="1" ht="60.75" customHeight="1">
      <c r="A641" s="12"/>
      <c r="B641" s="29"/>
      <c r="C641" s="16"/>
      <c r="D641" s="16"/>
      <c r="E641" s="139"/>
      <c r="F641" s="139"/>
      <c r="G641" s="18"/>
      <c r="H641" s="18">
        <f t="shared" si="10"/>
        <v>0</v>
      </c>
      <c r="I641" s="17"/>
      <c r="J641" s="28"/>
      <c r="K641" s="28"/>
      <c r="L641" s="28"/>
      <c r="M641" s="28"/>
      <c r="N641" s="28"/>
      <c r="O641" s="146"/>
      <c r="P641" s="146"/>
      <c r="Q641" s="12"/>
      <c r="R641" s="12"/>
    </row>
    <row r="642" spans="1:18" s="5" customFormat="1" ht="60.75" customHeight="1">
      <c r="A642" s="12"/>
      <c r="B642" s="29"/>
      <c r="C642" s="16"/>
      <c r="D642" s="16"/>
      <c r="E642" s="139"/>
      <c r="F642" s="139"/>
      <c r="G642" s="18"/>
      <c r="H642" s="18">
        <f t="shared" si="10"/>
        <v>0</v>
      </c>
      <c r="I642" s="17"/>
      <c r="J642" s="28"/>
      <c r="K642" s="28"/>
      <c r="L642" s="28"/>
      <c r="M642" s="28"/>
      <c r="N642" s="28"/>
      <c r="O642" s="146"/>
      <c r="P642" s="146"/>
      <c r="Q642" s="12"/>
      <c r="R642" s="12"/>
    </row>
    <row r="643" spans="1:18" s="5" customFormat="1" ht="60.75" customHeight="1">
      <c r="A643" s="12"/>
      <c r="B643" s="29"/>
      <c r="C643" s="16"/>
      <c r="D643" s="16"/>
      <c r="E643" s="139"/>
      <c r="F643" s="139"/>
      <c r="G643" s="18"/>
      <c r="H643" s="18">
        <f t="shared" si="10"/>
        <v>0</v>
      </c>
      <c r="I643" s="17"/>
      <c r="J643" s="28"/>
      <c r="K643" s="28"/>
      <c r="L643" s="28"/>
      <c r="M643" s="28"/>
      <c r="N643" s="28"/>
      <c r="O643" s="146"/>
      <c r="P643" s="146"/>
      <c r="Q643" s="12"/>
      <c r="R643" s="12"/>
    </row>
    <row r="644" spans="1:18" s="5" customFormat="1" ht="60.75" customHeight="1">
      <c r="A644" s="12"/>
      <c r="B644" s="29"/>
      <c r="C644" s="16"/>
      <c r="D644" s="16"/>
      <c r="E644" s="139"/>
      <c r="F644" s="139"/>
      <c r="G644" s="18"/>
      <c r="H644" s="18">
        <f t="shared" si="10"/>
        <v>0</v>
      </c>
      <c r="I644" s="17"/>
      <c r="J644" s="28"/>
      <c r="K644" s="28"/>
      <c r="L644" s="28"/>
      <c r="M644" s="28"/>
      <c r="N644" s="28"/>
      <c r="O644" s="146"/>
      <c r="P644" s="146"/>
      <c r="Q644" s="12"/>
      <c r="R644" s="12"/>
    </row>
    <row r="645" spans="1:18" s="5" customFormat="1" ht="60.75" customHeight="1">
      <c r="A645" s="12"/>
      <c r="B645" s="29"/>
      <c r="C645" s="16"/>
      <c r="D645" s="16"/>
      <c r="E645" s="139"/>
      <c r="F645" s="139"/>
      <c r="G645" s="18"/>
      <c r="H645" s="18">
        <f t="shared" si="10"/>
        <v>0</v>
      </c>
      <c r="I645" s="17"/>
      <c r="J645" s="28"/>
      <c r="K645" s="28"/>
      <c r="L645" s="28"/>
      <c r="M645" s="28"/>
      <c r="N645" s="28"/>
      <c r="O645" s="146"/>
      <c r="P645" s="146"/>
      <c r="Q645" s="12"/>
      <c r="R645" s="12"/>
    </row>
    <row r="646" spans="1:18" s="5" customFormat="1" ht="60.75" customHeight="1">
      <c r="A646" s="12"/>
      <c r="B646" s="29"/>
      <c r="C646" s="16"/>
      <c r="D646" s="16"/>
      <c r="E646" s="139"/>
      <c r="F646" s="139"/>
      <c r="G646" s="18"/>
      <c r="H646" s="18">
        <f t="shared" si="10"/>
        <v>0</v>
      </c>
      <c r="I646" s="17"/>
      <c r="J646" s="28"/>
      <c r="K646" s="28"/>
      <c r="L646" s="28"/>
      <c r="M646" s="28"/>
      <c r="N646" s="28"/>
      <c r="O646" s="146"/>
      <c r="P646" s="146"/>
      <c r="Q646" s="12"/>
      <c r="R646" s="12"/>
    </row>
    <row r="647" spans="1:18" s="5" customFormat="1" ht="60.75" customHeight="1">
      <c r="A647" s="12"/>
      <c r="B647" s="29"/>
      <c r="C647" s="16"/>
      <c r="D647" s="16"/>
      <c r="E647" s="139"/>
      <c r="F647" s="139"/>
      <c r="G647" s="18"/>
      <c r="H647" s="18">
        <f t="shared" si="10"/>
        <v>0</v>
      </c>
      <c r="I647" s="17"/>
      <c r="J647" s="28"/>
      <c r="K647" s="28"/>
      <c r="L647" s="28"/>
      <c r="M647" s="28"/>
      <c r="N647" s="28"/>
      <c r="O647" s="146"/>
      <c r="P647" s="146"/>
      <c r="Q647" s="12"/>
      <c r="R647" s="12"/>
    </row>
    <row r="648" spans="1:18" s="5" customFormat="1" ht="60.75" customHeight="1">
      <c r="A648" s="12"/>
      <c r="B648" s="29"/>
      <c r="C648" s="16"/>
      <c r="D648" s="16"/>
      <c r="E648" s="139"/>
      <c r="F648" s="139"/>
      <c r="G648" s="18"/>
      <c r="H648" s="18">
        <f t="shared" si="10"/>
        <v>0</v>
      </c>
      <c r="I648" s="17"/>
      <c r="J648" s="28"/>
      <c r="K648" s="28"/>
      <c r="L648" s="28"/>
      <c r="M648" s="28"/>
      <c r="N648" s="28"/>
      <c r="O648" s="146"/>
      <c r="P648" s="146"/>
      <c r="Q648" s="12"/>
      <c r="R648" s="12"/>
    </row>
    <row r="649" spans="1:18" s="5" customFormat="1" ht="60.75" customHeight="1">
      <c r="A649" s="12"/>
      <c r="B649" s="29"/>
      <c r="C649" s="16"/>
      <c r="D649" s="16"/>
      <c r="E649" s="139"/>
      <c r="F649" s="139"/>
      <c r="G649" s="18"/>
      <c r="H649" s="18">
        <f t="shared" si="10"/>
        <v>0</v>
      </c>
      <c r="I649" s="17"/>
      <c r="J649" s="28"/>
      <c r="K649" s="28"/>
      <c r="L649" s="28"/>
      <c r="M649" s="28"/>
      <c r="N649" s="28"/>
      <c r="O649" s="146"/>
      <c r="P649" s="146"/>
      <c r="Q649" s="12"/>
      <c r="R649" s="12"/>
    </row>
    <row r="650" spans="1:18" s="5" customFormat="1" ht="60.75" customHeight="1">
      <c r="A650" s="12"/>
      <c r="B650" s="29"/>
      <c r="C650" s="16"/>
      <c r="D650" s="16"/>
      <c r="E650" s="139"/>
      <c r="F650" s="139"/>
      <c r="G650" s="18"/>
      <c r="H650" s="18">
        <f t="shared" si="10"/>
        <v>0</v>
      </c>
      <c r="I650" s="17"/>
      <c r="J650" s="28"/>
      <c r="K650" s="28"/>
      <c r="L650" s="28"/>
      <c r="M650" s="28"/>
      <c r="N650" s="28"/>
      <c r="O650" s="146"/>
      <c r="P650" s="146"/>
      <c r="Q650" s="12"/>
      <c r="R650" s="12"/>
    </row>
    <row r="651" spans="1:18" s="5" customFormat="1" ht="60.75" customHeight="1">
      <c r="A651" s="12"/>
      <c r="B651" s="29"/>
      <c r="C651" s="16"/>
      <c r="D651" s="16"/>
      <c r="E651" s="139"/>
      <c r="F651" s="139"/>
      <c r="G651" s="18"/>
      <c r="H651" s="18">
        <f t="shared" si="10"/>
        <v>0</v>
      </c>
      <c r="I651" s="17"/>
      <c r="J651" s="28"/>
      <c r="K651" s="28"/>
      <c r="L651" s="28"/>
      <c r="M651" s="28"/>
      <c r="N651" s="28"/>
      <c r="O651" s="146"/>
      <c r="P651" s="146"/>
      <c r="Q651" s="12"/>
      <c r="R651" s="12"/>
    </row>
    <row r="652" spans="1:18" s="5" customFormat="1" ht="60.75" customHeight="1">
      <c r="A652" s="12"/>
      <c r="B652" s="29"/>
      <c r="C652" s="16"/>
      <c r="D652" s="16"/>
      <c r="E652" s="139"/>
      <c r="F652" s="139"/>
      <c r="G652" s="18"/>
      <c r="H652" s="18">
        <f t="shared" si="10"/>
        <v>0</v>
      </c>
      <c r="I652" s="17"/>
      <c r="J652" s="28"/>
      <c r="K652" s="28"/>
      <c r="L652" s="28"/>
      <c r="M652" s="28"/>
      <c r="N652" s="28"/>
      <c r="O652" s="146"/>
      <c r="P652" s="146"/>
      <c r="Q652" s="12"/>
      <c r="R652" s="12"/>
    </row>
    <row r="653" spans="1:18" s="5" customFormat="1" ht="60.75" customHeight="1">
      <c r="A653" s="12"/>
      <c r="B653" s="29"/>
      <c r="C653" s="16"/>
      <c r="D653" s="16"/>
      <c r="E653" s="139"/>
      <c r="F653" s="139"/>
      <c r="G653" s="18"/>
      <c r="H653" s="18">
        <f t="shared" si="10"/>
        <v>0</v>
      </c>
      <c r="I653" s="17"/>
      <c r="J653" s="28"/>
      <c r="K653" s="28"/>
      <c r="L653" s="28"/>
      <c r="M653" s="28"/>
      <c r="N653" s="28"/>
      <c r="O653" s="146"/>
      <c r="P653" s="146"/>
      <c r="Q653" s="12"/>
      <c r="R653" s="12"/>
    </row>
    <row r="654" spans="1:18" s="5" customFormat="1" ht="60.75" customHeight="1">
      <c r="A654" s="12"/>
      <c r="B654" s="29"/>
      <c r="C654" s="16"/>
      <c r="D654" s="16"/>
      <c r="E654" s="139"/>
      <c r="F654" s="139"/>
      <c r="G654" s="18"/>
      <c r="H654" s="18">
        <f t="shared" si="10"/>
        <v>0</v>
      </c>
      <c r="I654" s="17"/>
      <c r="J654" s="28"/>
      <c r="K654" s="28"/>
      <c r="L654" s="28"/>
      <c r="M654" s="28"/>
      <c r="N654" s="28"/>
      <c r="O654" s="146"/>
      <c r="P654" s="146"/>
      <c r="Q654" s="12"/>
      <c r="R654" s="12"/>
    </row>
    <row r="655" spans="1:18" s="5" customFormat="1" ht="60.75" customHeight="1">
      <c r="A655" s="12"/>
      <c r="B655" s="29"/>
      <c r="C655" s="16"/>
      <c r="D655" s="16"/>
      <c r="E655" s="139"/>
      <c r="F655" s="139"/>
      <c r="G655" s="18"/>
      <c r="H655" s="18">
        <f t="shared" si="10"/>
        <v>0</v>
      </c>
      <c r="I655" s="17"/>
      <c r="J655" s="28"/>
      <c r="K655" s="28"/>
      <c r="L655" s="28"/>
      <c r="M655" s="28"/>
      <c r="N655" s="28"/>
      <c r="O655" s="146"/>
      <c r="P655" s="146"/>
      <c r="Q655" s="12"/>
      <c r="R655" s="12"/>
    </row>
    <row r="656" spans="1:18" s="5" customFormat="1" ht="60.75" customHeight="1">
      <c r="A656" s="12"/>
      <c r="B656" s="29"/>
      <c r="C656" s="16"/>
      <c r="D656" s="16"/>
      <c r="E656" s="139"/>
      <c r="F656" s="139"/>
      <c r="G656" s="18"/>
      <c r="H656" s="18">
        <f t="shared" si="10"/>
        <v>0</v>
      </c>
      <c r="I656" s="17"/>
      <c r="J656" s="28"/>
      <c r="K656" s="28"/>
      <c r="L656" s="28"/>
      <c r="M656" s="28"/>
      <c r="N656" s="28"/>
      <c r="O656" s="146"/>
      <c r="P656" s="146"/>
      <c r="Q656" s="12"/>
      <c r="R656" s="12"/>
    </row>
    <row r="657" spans="1:18" s="5" customFormat="1" ht="60.75" customHeight="1">
      <c r="A657" s="12"/>
      <c r="B657" s="29"/>
      <c r="C657" s="16"/>
      <c r="D657" s="16"/>
      <c r="E657" s="139"/>
      <c r="F657" s="139"/>
      <c r="G657" s="18"/>
      <c r="H657" s="18">
        <f t="shared" si="10"/>
        <v>0</v>
      </c>
      <c r="I657" s="17"/>
      <c r="J657" s="28"/>
      <c r="K657" s="28"/>
      <c r="L657" s="28"/>
      <c r="M657" s="28"/>
      <c r="N657" s="28"/>
      <c r="O657" s="146"/>
      <c r="P657" s="146"/>
      <c r="Q657" s="12"/>
      <c r="R657" s="12"/>
    </row>
    <row r="658" spans="1:18" s="5" customFormat="1" ht="60.75" customHeight="1">
      <c r="A658" s="12"/>
      <c r="B658" s="29"/>
      <c r="C658" s="16"/>
      <c r="D658" s="16"/>
      <c r="E658" s="139"/>
      <c r="F658" s="139"/>
      <c r="G658" s="18"/>
      <c r="H658" s="18">
        <f t="shared" si="10"/>
        <v>0</v>
      </c>
      <c r="I658" s="17"/>
      <c r="J658" s="28"/>
      <c r="K658" s="28"/>
      <c r="L658" s="28"/>
      <c r="M658" s="28"/>
      <c r="N658" s="28"/>
      <c r="O658" s="146"/>
      <c r="P658" s="146"/>
      <c r="Q658" s="12"/>
      <c r="R658" s="12"/>
    </row>
    <row r="659" spans="1:18" s="5" customFormat="1" ht="60.75" customHeight="1">
      <c r="A659" s="12"/>
      <c r="B659" s="29"/>
      <c r="C659" s="16"/>
      <c r="D659" s="16"/>
      <c r="E659" s="139"/>
      <c r="F659" s="139"/>
      <c r="G659" s="18"/>
      <c r="H659" s="18">
        <f t="shared" si="10"/>
        <v>0</v>
      </c>
      <c r="I659" s="17"/>
      <c r="J659" s="28"/>
      <c r="K659" s="28"/>
      <c r="L659" s="28"/>
      <c r="M659" s="28"/>
      <c r="N659" s="28"/>
      <c r="O659" s="146"/>
      <c r="P659" s="146"/>
      <c r="Q659" s="12"/>
      <c r="R659" s="12"/>
    </row>
    <row r="660" spans="1:18" s="5" customFormat="1" ht="60.75" customHeight="1">
      <c r="A660" s="12"/>
      <c r="B660" s="29"/>
      <c r="C660" s="16"/>
      <c r="D660" s="16"/>
      <c r="E660" s="139"/>
      <c r="F660" s="139"/>
      <c r="G660" s="18"/>
      <c r="H660" s="18">
        <f t="shared" si="10"/>
        <v>0</v>
      </c>
      <c r="I660" s="17"/>
      <c r="J660" s="28"/>
      <c r="K660" s="28"/>
      <c r="L660" s="28"/>
      <c r="M660" s="28"/>
      <c r="N660" s="28"/>
      <c r="O660" s="146"/>
      <c r="P660" s="146"/>
      <c r="Q660" s="12"/>
      <c r="R660" s="12"/>
    </row>
    <row r="661" spans="1:18" s="5" customFormat="1" ht="60.75" customHeight="1">
      <c r="A661" s="12"/>
      <c r="B661" s="29"/>
      <c r="C661" s="16"/>
      <c r="D661" s="16"/>
      <c r="E661" s="139"/>
      <c r="F661" s="139"/>
      <c r="G661" s="18"/>
      <c r="H661" s="18">
        <f t="shared" si="10"/>
        <v>0</v>
      </c>
      <c r="I661" s="17"/>
      <c r="J661" s="28"/>
      <c r="K661" s="28"/>
      <c r="L661" s="28"/>
      <c r="M661" s="28"/>
      <c r="N661" s="28"/>
      <c r="O661" s="146"/>
      <c r="P661" s="146"/>
      <c r="Q661" s="12"/>
      <c r="R661" s="12"/>
    </row>
    <row r="662" spans="1:18" s="5" customFormat="1" ht="60.75" customHeight="1">
      <c r="A662" s="12"/>
      <c r="B662" s="29"/>
      <c r="C662" s="16"/>
      <c r="D662" s="16"/>
      <c r="E662" s="139"/>
      <c r="F662" s="139"/>
      <c r="G662" s="18"/>
      <c r="H662" s="18">
        <f t="shared" si="10"/>
        <v>0</v>
      </c>
      <c r="I662" s="17"/>
      <c r="J662" s="28"/>
      <c r="K662" s="28"/>
      <c r="L662" s="28"/>
      <c r="M662" s="28"/>
      <c r="N662" s="28"/>
      <c r="O662" s="146"/>
      <c r="P662" s="146"/>
      <c r="Q662" s="12"/>
      <c r="R662" s="12"/>
    </row>
    <row r="663" spans="1:18" s="5" customFormat="1" ht="60.75" customHeight="1">
      <c r="A663" s="12"/>
      <c r="B663" s="29"/>
      <c r="C663" s="16"/>
      <c r="D663" s="16"/>
      <c r="E663" s="139"/>
      <c r="F663" s="139"/>
      <c r="G663" s="18"/>
      <c r="H663" s="18">
        <f t="shared" si="10"/>
        <v>0</v>
      </c>
      <c r="I663" s="17"/>
      <c r="J663" s="28"/>
      <c r="K663" s="28"/>
      <c r="L663" s="28"/>
      <c r="M663" s="28"/>
      <c r="N663" s="28"/>
      <c r="O663" s="146"/>
      <c r="P663" s="146"/>
      <c r="Q663" s="12"/>
      <c r="R663" s="12"/>
    </row>
    <row r="664" spans="1:18" s="5" customFormat="1" ht="60.75" customHeight="1">
      <c r="A664" s="12"/>
      <c r="B664" s="29"/>
      <c r="C664" s="16"/>
      <c r="D664" s="16"/>
      <c r="E664" s="139"/>
      <c r="F664" s="139"/>
      <c r="G664" s="18"/>
      <c r="H664" s="18">
        <f t="shared" si="10"/>
        <v>0</v>
      </c>
      <c r="I664" s="17"/>
      <c r="J664" s="28"/>
      <c r="K664" s="28"/>
      <c r="L664" s="28"/>
      <c r="M664" s="28"/>
      <c r="N664" s="28"/>
      <c r="O664" s="146"/>
      <c r="P664" s="146"/>
      <c r="Q664" s="12"/>
      <c r="R664" s="12"/>
    </row>
    <row r="665" spans="1:18" s="5" customFormat="1" ht="60.75" customHeight="1">
      <c r="A665" s="12"/>
      <c r="B665" s="29"/>
      <c r="C665" s="16"/>
      <c r="D665" s="16"/>
      <c r="E665" s="139"/>
      <c r="F665" s="139"/>
      <c r="G665" s="18"/>
      <c r="H665" s="18">
        <f t="shared" si="10"/>
        <v>0</v>
      </c>
      <c r="I665" s="17"/>
      <c r="J665" s="28"/>
      <c r="K665" s="28"/>
      <c r="L665" s="28"/>
      <c r="M665" s="28"/>
      <c r="N665" s="28"/>
      <c r="O665" s="146"/>
      <c r="P665" s="146"/>
      <c r="Q665" s="12"/>
      <c r="R665" s="12"/>
    </row>
    <row r="666" spans="1:18" s="5" customFormat="1" ht="60.75" customHeight="1">
      <c r="A666" s="12"/>
      <c r="B666" s="29"/>
      <c r="C666" s="16"/>
      <c r="D666" s="16"/>
      <c r="E666" s="139"/>
      <c r="F666" s="139"/>
      <c r="G666" s="18"/>
      <c r="H666" s="18">
        <f t="shared" si="10"/>
        <v>0</v>
      </c>
      <c r="I666" s="17"/>
      <c r="J666" s="28"/>
      <c r="K666" s="28"/>
      <c r="L666" s="28"/>
      <c r="M666" s="28"/>
      <c r="N666" s="28"/>
      <c r="O666" s="146"/>
      <c r="P666" s="146"/>
      <c r="Q666" s="12"/>
      <c r="R666" s="12"/>
    </row>
    <row r="667" spans="1:18" s="5" customFormat="1" ht="60.75" customHeight="1">
      <c r="A667" s="12"/>
      <c r="B667" s="29"/>
      <c r="C667" s="16"/>
      <c r="D667" s="16"/>
      <c r="E667" s="139"/>
      <c r="F667" s="139"/>
      <c r="G667" s="18"/>
      <c r="H667" s="18">
        <f t="shared" si="10"/>
        <v>0</v>
      </c>
      <c r="I667" s="17"/>
      <c r="J667" s="28"/>
      <c r="K667" s="28"/>
      <c r="L667" s="28"/>
      <c r="M667" s="28"/>
      <c r="N667" s="28"/>
      <c r="O667" s="146"/>
      <c r="P667" s="146"/>
      <c r="Q667" s="12"/>
      <c r="R667" s="12"/>
    </row>
    <row r="668" spans="1:18" s="5" customFormat="1" ht="60.75" customHeight="1">
      <c r="A668" s="12"/>
      <c r="B668" s="29"/>
      <c r="C668" s="16"/>
      <c r="D668" s="16"/>
      <c r="E668" s="139"/>
      <c r="F668" s="139"/>
      <c r="G668" s="18"/>
      <c r="H668" s="18">
        <f t="shared" si="10"/>
        <v>0</v>
      </c>
      <c r="I668" s="17"/>
      <c r="J668" s="28"/>
      <c r="K668" s="28"/>
      <c r="L668" s="28"/>
      <c r="M668" s="28"/>
      <c r="N668" s="28"/>
      <c r="O668" s="146"/>
      <c r="P668" s="146"/>
      <c r="Q668" s="12"/>
      <c r="R668" s="12"/>
    </row>
    <row r="669" spans="1:18" s="5" customFormat="1" ht="60.75" customHeight="1">
      <c r="A669" s="12"/>
      <c r="B669" s="29"/>
      <c r="C669" s="16"/>
      <c r="D669" s="16"/>
      <c r="E669" s="139"/>
      <c r="F669" s="139"/>
      <c r="G669" s="18"/>
      <c r="H669" s="18">
        <f t="shared" si="10"/>
        <v>0</v>
      </c>
      <c r="I669" s="17"/>
      <c r="J669" s="28"/>
      <c r="K669" s="28"/>
      <c r="L669" s="28"/>
      <c r="M669" s="28"/>
      <c r="N669" s="28"/>
      <c r="O669" s="146"/>
      <c r="P669" s="146"/>
      <c r="Q669" s="12"/>
      <c r="R669" s="12"/>
    </row>
    <row r="670" spans="1:18" s="5" customFormat="1" ht="60.75" customHeight="1">
      <c r="A670" s="12"/>
      <c r="B670" s="29"/>
      <c r="C670" s="16"/>
      <c r="D670" s="16"/>
      <c r="E670" s="139"/>
      <c r="F670" s="139"/>
      <c r="G670" s="18"/>
      <c r="H670" s="18">
        <f t="shared" si="10"/>
        <v>0</v>
      </c>
      <c r="I670" s="17"/>
      <c r="J670" s="28"/>
      <c r="K670" s="28"/>
      <c r="L670" s="28"/>
      <c r="M670" s="28"/>
      <c r="N670" s="28"/>
      <c r="O670" s="146"/>
      <c r="P670" s="146"/>
      <c r="Q670" s="12"/>
      <c r="R670" s="12"/>
    </row>
    <row r="671" spans="1:18" s="5" customFormat="1" ht="60.75" customHeight="1">
      <c r="A671" s="12"/>
      <c r="B671" s="29"/>
      <c r="C671" s="16"/>
      <c r="D671" s="16"/>
      <c r="E671" s="139"/>
      <c r="F671" s="139"/>
      <c r="G671" s="18"/>
      <c r="H671" s="18">
        <f t="shared" si="10"/>
        <v>0</v>
      </c>
      <c r="I671" s="17"/>
      <c r="J671" s="28"/>
      <c r="K671" s="28"/>
      <c r="L671" s="28"/>
      <c r="M671" s="28"/>
      <c r="N671" s="28"/>
      <c r="O671" s="146"/>
      <c r="P671" s="146"/>
      <c r="Q671" s="12"/>
      <c r="R671" s="12"/>
    </row>
    <row r="672" spans="1:18" s="5" customFormat="1" ht="60.75" customHeight="1">
      <c r="A672" s="12"/>
      <c r="B672" s="29"/>
      <c r="C672" s="16"/>
      <c r="D672" s="16"/>
      <c r="E672" s="139"/>
      <c r="F672" s="139"/>
      <c r="G672" s="18"/>
      <c r="H672" s="18">
        <f t="shared" si="10"/>
        <v>0</v>
      </c>
      <c r="I672" s="17"/>
      <c r="J672" s="28"/>
      <c r="K672" s="28"/>
      <c r="L672" s="28"/>
      <c r="M672" s="28"/>
      <c r="N672" s="28"/>
      <c r="O672" s="146"/>
      <c r="P672" s="146"/>
      <c r="Q672" s="12"/>
      <c r="R672" s="12"/>
    </row>
    <row r="673" spans="1:18" s="5" customFormat="1" ht="60.75" customHeight="1">
      <c r="A673" s="12"/>
      <c r="B673" s="29"/>
      <c r="C673" s="16"/>
      <c r="D673" s="16"/>
      <c r="E673" s="139"/>
      <c r="F673" s="139"/>
      <c r="G673" s="18"/>
      <c r="H673" s="18">
        <f t="shared" si="10"/>
        <v>0</v>
      </c>
      <c r="I673" s="17"/>
      <c r="J673" s="28"/>
      <c r="K673" s="28"/>
      <c r="L673" s="28"/>
      <c r="M673" s="28"/>
      <c r="N673" s="28"/>
      <c r="O673" s="146"/>
      <c r="P673" s="146"/>
      <c r="Q673" s="12"/>
      <c r="R673" s="12"/>
    </row>
    <row r="674" spans="1:18" s="5" customFormat="1" ht="60.75" customHeight="1">
      <c r="A674" s="12"/>
      <c r="B674" s="29"/>
      <c r="C674" s="16"/>
      <c r="D674" s="16"/>
      <c r="E674" s="139"/>
      <c r="F674" s="139"/>
      <c r="G674" s="18"/>
      <c r="H674" s="18">
        <f t="shared" si="10"/>
        <v>0</v>
      </c>
      <c r="I674" s="17"/>
      <c r="J674" s="28"/>
      <c r="K674" s="28"/>
      <c r="L674" s="28"/>
      <c r="M674" s="28"/>
      <c r="N674" s="28"/>
      <c r="O674" s="146"/>
      <c r="P674" s="146"/>
      <c r="Q674" s="12"/>
      <c r="R674" s="12"/>
    </row>
    <row r="675" spans="1:18" s="5" customFormat="1" ht="60.75" customHeight="1">
      <c r="A675" s="12"/>
      <c r="B675" s="29"/>
      <c r="C675" s="16"/>
      <c r="D675" s="16"/>
      <c r="E675" s="139"/>
      <c r="F675" s="139"/>
      <c r="G675" s="18"/>
      <c r="H675" s="18">
        <f t="shared" si="10"/>
        <v>0</v>
      </c>
      <c r="I675" s="17"/>
      <c r="J675" s="28"/>
      <c r="K675" s="28"/>
      <c r="L675" s="28"/>
      <c r="M675" s="28"/>
      <c r="N675" s="28"/>
      <c r="O675" s="146"/>
      <c r="P675" s="146"/>
      <c r="Q675" s="12"/>
      <c r="R675" s="12"/>
    </row>
    <row r="676" spans="1:18" s="5" customFormat="1" ht="60.75" customHeight="1">
      <c r="A676" s="12"/>
      <c r="B676" s="29"/>
      <c r="C676" s="16"/>
      <c r="D676" s="16"/>
      <c r="E676" s="139"/>
      <c r="F676" s="139"/>
      <c r="G676" s="18"/>
      <c r="H676" s="18">
        <f t="shared" si="10"/>
        <v>0</v>
      </c>
      <c r="I676" s="17"/>
      <c r="J676" s="28"/>
      <c r="K676" s="28"/>
      <c r="L676" s="28"/>
      <c r="M676" s="28"/>
      <c r="N676" s="28"/>
      <c r="O676" s="146"/>
      <c r="P676" s="146"/>
      <c r="Q676" s="12"/>
      <c r="R676" s="12"/>
    </row>
    <row r="677" spans="1:18" s="5" customFormat="1" ht="60.75" customHeight="1">
      <c r="A677" s="12"/>
      <c r="B677" s="29"/>
      <c r="C677" s="16"/>
      <c r="D677" s="16"/>
      <c r="E677" s="139"/>
      <c r="F677" s="139"/>
      <c r="G677" s="18"/>
      <c r="H677" s="18">
        <f t="shared" si="10"/>
        <v>0</v>
      </c>
      <c r="I677" s="17"/>
      <c r="J677" s="28"/>
      <c r="K677" s="28"/>
      <c r="L677" s="28"/>
      <c r="M677" s="28"/>
      <c r="N677" s="28"/>
      <c r="O677" s="146"/>
      <c r="P677" s="146"/>
      <c r="Q677" s="12"/>
      <c r="R677" s="12"/>
    </row>
    <row r="678" spans="1:18" s="5" customFormat="1" ht="60.75" customHeight="1">
      <c r="A678" s="12"/>
      <c r="B678" s="29"/>
      <c r="C678" s="16"/>
      <c r="D678" s="16"/>
      <c r="E678" s="139"/>
      <c r="F678" s="139"/>
      <c r="G678" s="18"/>
      <c r="H678" s="18">
        <f t="shared" si="10"/>
        <v>0</v>
      </c>
      <c r="I678" s="17"/>
      <c r="J678" s="28"/>
      <c r="K678" s="28"/>
      <c r="L678" s="28"/>
      <c r="M678" s="28"/>
      <c r="N678" s="28"/>
      <c r="O678" s="146"/>
      <c r="P678" s="146"/>
      <c r="Q678" s="12"/>
      <c r="R678" s="12"/>
    </row>
    <row r="679" spans="1:18" s="5" customFormat="1" ht="60.75" customHeight="1">
      <c r="A679" s="12"/>
      <c r="B679" s="29"/>
      <c r="C679" s="16"/>
      <c r="D679" s="16"/>
      <c r="E679" s="139"/>
      <c r="F679" s="139"/>
      <c r="G679" s="18"/>
      <c r="H679" s="18">
        <f t="shared" si="10"/>
        <v>0</v>
      </c>
      <c r="I679" s="17"/>
      <c r="J679" s="28"/>
      <c r="K679" s="28"/>
      <c r="L679" s="28"/>
      <c r="M679" s="28"/>
      <c r="N679" s="28"/>
      <c r="O679" s="146"/>
      <c r="P679" s="146"/>
      <c r="Q679" s="12"/>
      <c r="R679" s="12"/>
    </row>
    <row r="680" spans="1:18" s="5" customFormat="1" ht="60.75" customHeight="1">
      <c r="A680" s="12"/>
      <c r="B680" s="29"/>
      <c r="C680" s="16"/>
      <c r="D680" s="16"/>
      <c r="E680" s="139"/>
      <c r="F680" s="139"/>
      <c r="G680" s="18"/>
      <c r="H680" s="18">
        <f t="shared" si="10"/>
        <v>0</v>
      </c>
      <c r="I680" s="17"/>
      <c r="J680" s="28"/>
      <c r="K680" s="28"/>
      <c r="L680" s="28"/>
      <c r="M680" s="28"/>
      <c r="N680" s="28"/>
      <c r="O680" s="146"/>
      <c r="P680" s="146"/>
      <c r="Q680" s="12"/>
      <c r="R680" s="12"/>
    </row>
    <row r="681" spans="1:18" s="5" customFormat="1" ht="60.75" customHeight="1">
      <c r="A681" s="12"/>
      <c r="B681" s="29"/>
      <c r="C681" s="16"/>
      <c r="D681" s="16"/>
      <c r="E681" s="139"/>
      <c r="F681" s="139"/>
      <c r="G681" s="18"/>
      <c r="H681" s="18">
        <f t="shared" si="10"/>
        <v>0</v>
      </c>
      <c r="I681" s="17"/>
      <c r="J681" s="28"/>
      <c r="K681" s="28"/>
      <c r="L681" s="28"/>
      <c r="M681" s="28"/>
      <c r="N681" s="28"/>
      <c r="O681" s="146"/>
      <c r="P681" s="146"/>
      <c r="Q681" s="12"/>
      <c r="R681" s="12"/>
    </row>
    <row r="682" spans="1:18" s="5" customFormat="1" ht="60.75" customHeight="1">
      <c r="A682" s="12"/>
      <c r="B682" s="29"/>
      <c r="C682" s="16"/>
      <c r="D682" s="16"/>
      <c r="E682" s="139"/>
      <c r="F682" s="139"/>
      <c r="G682" s="18"/>
      <c r="H682" s="18">
        <f t="shared" si="10"/>
        <v>0</v>
      </c>
      <c r="I682" s="17"/>
      <c r="J682" s="28"/>
      <c r="K682" s="28"/>
      <c r="L682" s="28"/>
      <c r="M682" s="28"/>
      <c r="N682" s="28"/>
      <c r="O682" s="146"/>
      <c r="P682" s="146"/>
      <c r="Q682" s="12"/>
      <c r="R682" s="12"/>
    </row>
    <row r="683" spans="1:18" s="5" customFormat="1" ht="60.75" customHeight="1">
      <c r="A683" s="12"/>
      <c r="B683" s="29"/>
      <c r="C683" s="16"/>
      <c r="D683" s="16"/>
      <c r="E683" s="139"/>
      <c r="F683" s="139"/>
      <c r="G683" s="18"/>
      <c r="H683" s="18">
        <f t="shared" si="10"/>
        <v>0</v>
      </c>
      <c r="I683" s="17"/>
      <c r="J683" s="28"/>
      <c r="K683" s="28"/>
      <c r="L683" s="28"/>
      <c r="M683" s="28"/>
      <c r="N683" s="28"/>
      <c r="O683" s="146"/>
      <c r="P683" s="146"/>
      <c r="Q683" s="12"/>
      <c r="R683" s="12"/>
    </row>
    <row r="684" spans="1:18" s="5" customFormat="1" ht="60.75" customHeight="1">
      <c r="A684" s="12"/>
      <c r="B684" s="29"/>
      <c r="C684" s="16"/>
      <c r="D684" s="16"/>
      <c r="E684" s="139"/>
      <c r="F684" s="139"/>
      <c r="G684" s="18"/>
      <c r="H684" s="18">
        <f t="shared" si="10"/>
        <v>0</v>
      </c>
      <c r="I684" s="17"/>
      <c r="J684" s="28"/>
      <c r="K684" s="28"/>
      <c r="L684" s="28"/>
      <c r="M684" s="28"/>
      <c r="N684" s="28"/>
      <c r="O684" s="146"/>
      <c r="P684" s="146"/>
      <c r="Q684" s="12"/>
      <c r="R684" s="12"/>
    </row>
    <row r="685" spans="1:18" s="5" customFormat="1" ht="60.75" customHeight="1">
      <c r="A685" s="12"/>
      <c r="B685" s="29"/>
      <c r="C685" s="16"/>
      <c r="D685" s="16"/>
      <c r="E685" s="139"/>
      <c r="F685" s="139"/>
      <c r="G685" s="18"/>
      <c r="H685" s="18">
        <f aca="true" t="shared" si="11" ref="H685:H748">E685-F685-G685</f>
        <v>0</v>
      </c>
      <c r="I685" s="17"/>
      <c r="J685" s="28"/>
      <c r="K685" s="28"/>
      <c r="L685" s="28"/>
      <c r="M685" s="28"/>
      <c r="N685" s="28"/>
      <c r="O685" s="146"/>
      <c r="P685" s="146"/>
      <c r="Q685" s="12"/>
      <c r="R685" s="12"/>
    </row>
    <row r="686" spans="1:18" s="5" customFormat="1" ht="60.75" customHeight="1">
      <c r="A686" s="12"/>
      <c r="B686" s="29"/>
      <c r="C686" s="16"/>
      <c r="D686" s="16"/>
      <c r="E686" s="139"/>
      <c r="F686" s="139"/>
      <c r="G686" s="18"/>
      <c r="H686" s="18">
        <f t="shared" si="11"/>
        <v>0</v>
      </c>
      <c r="I686" s="17"/>
      <c r="J686" s="28"/>
      <c r="K686" s="28"/>
      <c r="L686" s="28"/>
      <c r="M686" s="28"/>
      <c r="N686" s="28"/>
      <c r="O686" s="146"/>
      <c r="P686" s="146"/>
      <c r="Q686" s="12"/>
      <c r="R686" s="12"/>
    </row>
    <row r="687" spans="1:18" s="5" customFormat="1" ht="60.75" customHeight="1">
      <c r="A687" s="12"/>
      <c r="B687" s="29"/>
      <c r="C687" s="16"/>
      <c r="D687" s="16"/>
      <c r="E687" s="139"/>
      <c r="F687" s="139"/>
      <c r="G687" s="18"/>
      <c r="H687" s="18">
        <f t="shared" si="11"/>
        <v>0</v>
      </c>
      <c r="I687" s="17"/>
      <c r="J687" s="28"/>
      <c r="K687" s="28"/>
      <c r="L687" s="28"/>
      <c r="M687" s="28"/>
      <c r="N687" s="28"/>
      <c r="O687" s="146"/>
      <c r="P687" s="146"/>
      <c r="Q687" s="12"/>
      <c r="R687" s="12"/>
    </row>
    <row r="688" spans="1:18" s="5" customFormat="1" ht="60.75" customHeight="1">
      <c r="A688" s="12"/>
      <c r="B688" s="29"/>
      <c r="C688" s="16"/>
      <c r="D688" s="16"/>
      <c r="E688" s="139"/>
      <c r="F688" s="139"/>
      <c r="G688" s="18"/>
      <c r="H688" s="18">
        <f t="shared" si="11"/>
        <v>0</v>
      </c>
      <c r="I688" s="17"/>
      <c r="J688" s="28"/>
      <c r="K688" s="28"/>
      <c r="L688" s="28"/>
      <c r="M688" s="28"/>
      <c r="N688" s="28"/>
      <c r="O688" s="146"/>
      <c r="P688" s="146"/>
      <c r="Q688" s="12"/>
      <c r="R688" s="12"/>
    </row>
    <row r="689" spans="1:18" s="5" customFormat="1" ht="60.75" customHeight="1">
      <c r="A689" s="12"/>
      <c r="B689" s="29"/>
      <c r="C689" s="16"/>
      <c r="D689" s="16"/>
      <c r="E689" s="139"/>
      <c r="F689" s="139"/>
      <c r="G689" s="18"/>
      <c r="H689" s="18">
        <f t="shared" si="11"/>
        <v>0</v>
      </c>
      <c r="I689" s="17"/>
      <c r="J689" s="28"/>
      <c r="K689" s="28"/>
      <c r="L689" s="28"/>
      <c r="M689" s="28"/>
      <c r="N689" s="28"/>
      <c r="O689" s="146"/>
      <c r="P689" s="146"/>
      <c r="Q689" s="12"/>
      <c r="R689" s="12"/>
    </row>
    <row r="690" spans="1:18" s="5" customFormat="1" ht="60.75" customHeight="1">
      <c r="A690" s="12"/>
      <c r="B690" s="29"/>
      <c r="C690" s="16"/>
      <c r="D690" s="16"/>
      <c r="E690" s="139"/>
      <c r="F690" s="139"/>
      <c r="G690" s="18"/>
      <c r="H690" s="18">
        <f t="shared" si="11"/>
        <v>0</v>
      </c>
      <c r="I690" s="17"/>
      <c r="J690" s="28"/>
      <c r="K690" s="28"/>
      <c r="L690" s="28"/>
      <c r="M690" s="28"/>
      <c r="N690" s="28"/>
      <c r="O690" s="146"/>
      <c r="P690" s="146"/>
      <c r="Q690" s="12"/>
      <c r="R690" s="12"/>
    </row>
    <row r="691" spans="1:18" s="5" customFormat="1" ht="60.75" customHeight="1">
      <c r="A691" s="12"/>
      <c r="B691" s="29"/>
      <c r="C691" s="16"/>
      <c r="D691" s="16"/>
      <c r="E691" s="139"/>
      <c r="F691" s="139"/>
      <c r="G691" s="18"/>
      <c r="H691" s="18">
        <f t="shared" si="11"/>
        <v>0</v>
      </c>
      <c r="I691" s="17"/>
      <c r="J691" s="28"/>
      <c r="K691" s="28"/>
      <c r="L691" s="28"/>
      <c r="M691" s="28"/>
      <c r="N691" s="28"/>
      <c r="O691" s="146"/>
      <c r="P691" s="146"/>
      <c r="Q691" s="12"/>
      <c r="R691" s="12"/>
    </row>
    <row r="692" spans="1:18" s="5" customFormat="1" ht="60.75" customHeight="1">
      <c r="A692" s="12"/>
      <c r="B692" s="29"/>
      <c r="C692" s="16"/>
      <c r="D692" s="16"/>
      <c r="E692" s="139"/>
      <c r="F692" s="139"/>
      <c r="G692" s="18"/>
      <c r="H692" s="18">
        <f t="shared" si="11"/>
        <v>0</v>
      </c>
      <c r="I692" s="17"/>
      <c r="J692" s="28"/>
      <c r="K692" s="28"/>
      <c r="L692" s="28"/>
      <c r="M692" s="28"/>
      <c r="N692" s="28"/>
      <c r="O692" s="146"/>
      <c r="P692" s="146"/>
      <c r="Q692" s="12"/>
      <c r="R692" s="12"/>
    </row>
    <row r="693" spans="1:18" s="5" customFormat="1" ht="60.75" customHeight="1">
      <c r="A693" s="12"/>
      <c r="B693" s="29"/>
      <c r="C693" s="16"/>
      <c r="D693" s="16"/>
      <c r="E693" s="139"/>
      <c r="F693" s="139"/>
      <c r="G693" s="18"/>
      <c r="H693" s="18">
        <f t="shared" si="11"/>
        <v>0</v>
      </c>
      <c r="I693" s="17"/>
      <c r="J693" s="28"/>
      <c r="K693" s="28"/>
      <c r="L693" s="28"/>
      <c r="M693" s="28"/>
      <c r="N693" s="28"/>
      <c r="O693" s="146"/>
      <c r="P693" s="146"/>
      <c r="Q693" s="12"/>
      <c r="R693" s="12"/>
    </row>
    <row r="694" spans="1:18" s="5" customFormat="1" ht="60.75" customHeight="1">
      <c r="A694" s="12"/>
      <c r="B694" s="29"/>
      <c r="C694" s="16"/>
      <c r="D694" s="16"/>
      <c r="E694" s="139"/>
      <c r="F694" s="139"/>
      <c r="G694" s="18"/>
      <c r="H694" s="18">
        <f t="shared" si="11"/>
        <v>0</v>
      </c>
      <c r="I694" s="17"/>
      <c r="J694" s="28"/>
      <c r="K694" s="28"/>
      <c r="L694" s="28"/>
      <c r="M694" s="28"/>
      <c r="N694" s="28"/>
      <c r="O694" s="146"/>
      <c r="P694" s="146"/>
      <c r="Q694" s="12"/>
      <c r="R694" s="12"/>
    </row>
    <row r="695" spans="1:18" s="5" customFormat="1" ht="60.75" customHeight="1">
      <c r="A695" s="12"/>
      <c r="B695" s="29"/>
      <c r="C695" s="16"/>
      <c r="D695" s="16"/>
      <c r="E695" s="139"/>
      <c r="F695" s="139"/>
      <c r="G695" s="18"/>
      <c r="H695" s="18">
        <f t="shared" si="11"/>
        <v>0</v>
      </c>
      <c r="I695" s="17"/>
      <c r="J695" s="28"/>
      <c r="K695" s="28"/>
      <c r="L695" s="28"/>
      <c r="M695" s="28"/>
      <c r="N695" s="28"/>
      <c r="O695" s="146"/>
      <c r="P695" s="146"/>
      <c r="Q695" s="12"/>
      <c r="R695" s="12"/>
    </row>
    <row r="696" spans="1:18" s="5" customFormat="1" ht="60.75" customHeight="1">
      <c r="A696" s="12"/>
      <c r="B696" s="29"/>
      <c r="C696" s="16"/>
      <c r="D696" s="16"/>
      <c r="E696" s="139"/>
      <c r="F696" s="139"/>
      <c r="G696" s="18"/>
      <c r="H696" s="18">
        <f t="shared" si="11"/>
        <v>0</v>
      </c>
      <c r="I696" s="17"/>
      <c r="J696" s="28"/>
      <c r="K696" s="28"/>
      <c r="L696" s="28"/>
      <c r="M696" s="28"/>
      <c r="N696" s="28"/>
      <c r="O696" s="146"/>
      <c r="P696" s="146"/>
      <c r="Q696" s="12"/>
      <c r="R696" s="12"/>
    </row>
    <row r="697" spans="1:18" s="5" customFormat="1" ht="60.75" customHeight="1">
      <c r="A697" s="12"/>
      <c r="B697" s="29"/>
      <c r="C697" s="16"/>
      <c r="D697" s="16"/>
      <c r="E697" s="139"/>
      <c r="F697" s="139"/>
      <c r="G697" s="18"/>
      <c r="H697" s="18">
        <f t="shared" si="11"/>
        <v>0</v>
      </c>
      <c r="I697" s="17"/>
      <c r="J697" s="28"/>
      <c r="K697" s="28"/>
      <c r="L697" s="28"/>
      <c r="M697" s="28"/>
      <c r="N697" s="28"/>
      <c r="O697" s="146"/>
      <c r="P697" s="146"/>
      <c r="Q697" s="12"/>
      <c r="R697" s="12"/>
    </row>
    <row r="698" spans="1:18" s="5" customFormat="1" ht="60.75" customHeight="1">
      <c r="A698" s="12"/>
      <c r="B698" s="29"/>
      <c r="C698" s="16"/>
      <c r="D698" s="16"/>
      <c r="E698" s="139"/>
      <c r="F698" s="139"/>
      <c r="G698" s="18"/>
      <c r="H698" s="18">
        <f t="shared" si="11"/>
        <v>0</v>
      </c>
      <c r="I698" s="17"/>
      <c r="J698" s="28"/>
      <c r="K698" s="28"/>
      <c r="L698" s="28"/>
      <c r="M698" s="28"/>
      <c r="N698" s="28"/>
      <c r="O698" s="146"/>
      <c r="P698" s="146"/>
      <c r="Q698" s="12"/>
      <c r="R698" s="12"/>
    </row>
    <row r="699" spans="1:18" s="5" customFormat="1" ht="60.75" customHeight="1">
      <c r="A699" s="12"/>
      <c r="B699" s="29"/>
      <c r="C699" s="16"/>
      <c r="D699" s="16"/>
      <c r="E699" s="139"/>
      <c r="F699" s="139"/>
      <c r="G699" s="18"/>
      <c r="H699" s="18">
        <f t="shared" si="11"/>
        <v>0</v>
      </c>
      <c r="I699" s="17"/>
      <c r="J699" s="28"/>
      <c r="K699" s="28"/>
      <c r="L699" s="28"/>
      <c r="M699" s="28"/>
      <c r="N699" s="28"/>
      <c r="O699" s="146"/>
      <c r="P699" s="146"/>
      <c r="Q699" s="12"/>
      <c r="R699" s="12"/>
    </row>
    <row r="700" spans="1:18" s="5" customFormat="1" ht="60.75" customHeight="1">
      <c r="A700" s="12"/>
      <c r="B700" s="29"/>
      <c r="C700" s="16"/>
      <c r="D700" s="16"/>
      <c r="E700" s="139"/>
      <c r="F700" s="139"/>
      <c r="G700" s="18"/>
      <c r="H700" s="18">
        <f t="shared" si="11"/>
        <v>0</v>
      </c>
      <c r="I700" s="17"/>
      <c r="J700" s="28"/>
      <c r="K700" s="28"/>
      <c r="L700" s="28"/>
      <c r="M700" s="28"/>
      <c r="N700" s="28"/>
      <c r="O700" s="146"/>
      <c r="P700" s="146"/>
      <c r="Q700" s="12"/>
      <c r="R700" s="12"/>
    </row>
    <row r="701" spans="1:18" s="5" customFormat="1" ht="60.75" customHeight="1">
      <c r="A701" s="12"/>
      <c r="B701" s="29"/>
      <c r="C701" s="16"/>
      <c r="D701" s="16"/>
      <c r="E701" s="139"/>
      <c r="F701" s="139"/>
      <c r="G701" s="18"/>
      <c r="H701" s="18">
        <f t="shared" si="11"/>
        <v>0</v>
      </c>
      <c r="I701" s="17"/>
      <c r="J701" s="28"/>
      <c r="K701" s="28"/>
      <c r="L701" s="28"/>
      <c r="M701" s="28"/>
      <c r="N701" s="28"/>
      <c r="O701" s="146"/>
      <c r="P701" s="146"/>
      <c r="Q701" s="12"/>
      <c r="R701" s="12"/>
    </row>
    <row r="702" spans="1:18" s="5" customFormat="1" ht="60.75" customHeight="1">
      <c r="A702" s="12"/>
      <c r="B702" s="29"/>
      <c r="C702" s="16"/>
      <c r="D702" s="16"/>
      <c r="E702" s="139"/>
      <c r="F702" s="139"/>
      <c r="G702" s="18"/>
      <c r="H702" s="18">
        <f t="shared" si="11"/>
        <v>0</v>
      </c>
      <c r="I702" s="17"/>
      <c r="J702" s="28"/>
      <c r="K702" s="28"/>
      <c r="L702" s="28"/>
      <c r="M702" s="28"/>
      <c r="N702" s="28"/>
      <c r="O702" s="146"/>
      <c r="P702" s="146"/>
      <c r="Q702" s="12"/>
      <c r="R702" s="12"/>
    </row>
    <row r="703" spans="1:18" s="5" customFormat="1" ht="60.75" customHeight="1">
      <c r="A703" s="12"/>
      <c r="B703" s="29"/>
      <c r="C703" s="16"/>
      <c r="D703" s="16"/>
      <c r="E703" s="139"/>
      <c r="F703" s="139"/>
      <c r="G703" s="18"/>
      <c r="H703" s="18">
        <f t="shared" si="11"/>
        <v>0</v>
      </c>
      <c r="I703" s="17"/>
      <c r="J703" s="28"/>
      <c r="K703" s="28"/>
      <c r="L703" s="28"/>
      <c r="M703" s="28"/>
      <c r="N703" s="28"/>
      <c r="O703" s="146"/>
      <c r="P703" s="146"/>
      <c r="Q703" s="12"/>
      <c r="R703" s="12"/>
    </row>
    <row r="704" spans="1:18" s="5" customFormat="1" ht="60.75" customHeight="1">
      <c r="A704" s="12"/>
      <c r="B704" s="29"/>
      <c r="C704" s="16"/>
      <c r="D704" s="16"/>
      <c r="E704" s="139"/>
      <c r="F704" s="139"/>
      <c r="G704" s="18"/>
      <c r="H704" s="18">
        <f t="shared" si="11"/>
        <v>0</v>
      </c>
      <c r="I704" s="17"/>
      <c r="J704" s="28"/>
      <c r="K704" s="28"/>
      <c r="L704" s="28"/>
      <c r="M704" s="28"/>
      <c r="N704" s="28"/>
      <c r="O704" s="146"/>
      <c r="P704" s="146"/>
      <c r="Q704" s="12"/>
      <c r="R704" s="12"/>
    </row>
    <row r="705" spans="1:18" s="5" customFormat="1" ht="60.75" customHeight="1">
      <c r="A705" s="12"/>
      <c r="B705" s="29"/>
      <c r="C705" s="16"/>
      <c r="D705" s="16"/>
      <c r="E705" s="139"/>
      <c r="F705" s="139"/>
      <c r="G705" s="18"/>
      <c r="H705" s="18">
        <f t="shared" si="11"/>
        <v>0</v>
      </c>
      <c r="I705" s="17"/>
      <c r="J705" s="28"/>
      <c r="K705" s="28"/>
      <c r="L705" s="28"/>
      <c r="M705" s="28"/>
      <c r="N705" s="28"/>
      <c r="O705" s="146"/>
      <c r="P705" s="146"/>
      <c r="Q705" s="12"/>
      <c r="R705" s="12"/>
    </row>
    <row r="706" spans="1:18" s="5" customFormat="1" ht="60.75" customHeight="1">
      <c r="A706" s="12"/>
      <c r="B706" s="29"/>
      <c r="C706" s="16"/>
      <c r="D706" s="16"/>
      <c r="E706" s="139"/>
      <c r="F706" s="139"/>
      <c r="G706" s="18"/>
      <c r="H706" s="18">
        <f t="shared" si="11"/>
        <v>0</v>
      </c>
      <c r="I706" s="17"/>
      <c r="J706" s="28"/>
      <c r="K706" s="28"/>
      <c r="L706" s="28"/>
      <c r="M706" s="28"/>
      <c r="N706" s="28"/>
      <c r="O706" s="146"/>
      <c r="P706" s="146"/>
      <c r="Q706" s="12"/>
      <c r="R706" s="12"/>
    </row>
    <row r="707" spans="1:18" s="5" customFormat="1" ht="60.75" customHeight="1">
      <c r="A707" s="12"/>
      <c r="B707" s="29"/>
      <c r="C707" s="16"/>
      <c r="D707" s="16"/>
      <c r="E707" s="139"/>
      <c r="F707" s="139"/>
      <c r="G707" s="18"/>
      <c r="H707" s="18">
        <f t="shared" si="11"/>
        <v>0</v>
      </c>
      <c r="I707" s="17"/>
      <c r="J707" s="28"/>
      <c r="K707" s="28"/>
      <c r="L707" s="28"/>
      <c r="M707" s="28"/>
      <c r="N707" s="28"/>
      <c r="O707" s="146"/>
      <c r="P707" s="146"/>
      <c r="Q707" s="12"/>
      <c r="R707" s="12"/>
    </row>
    <row r="708" spans="1:18" s="5" customFormat="1" ht="60.75" customHeight="1">
      <c r="A708" s="12"/>
      <c r="B708" s="29"/>
      <c r="C708" s="16"/>
      <c r="D708" s="16"/>
      <c r="E708" s="139"/>
      <c r="F708" s="139"/>
      <c r="G708" s="18"/>
      <c r="H708" s="18">
        <f t="shared" si="11"/>
        <v>0</v>
      </c>
      <c r="I708" s="17"/>
      <c r="J708" s="28"/>
      <c r="K708" s="28"/>
      <c r="L708" s="28"/>
      <c r="M708" s="28"/>
      <c r="N708" s="28"/>
      <c r="O708" s="146"/>
      <c r="P708" s="146"/>
      <c r="Q708" s="12"/>
      <c r="R708" s="12"/>
    </row>
    <row r="709" spans="1:18" s="5" customFormat="1" ht="60.75" customHeight="1">
      <c r="A709" s="12"/>
      <c r="B709" s="29"/>
      <c r="C709" s="16"/>
      <c r="D709" s="16"/>
      <c r="E709" s="139"/>
      <c r="F709" s="139"/>
      <c r="G709" s="18"/>
      <c r="H709" s="18">
        <f t="shared" si="11"/>
        <v>0</v>
      </c>
      <c r="I709" s="17"/>
      <c r="J709" s="28"/>
      <c r="K709" s="28"/>
      <c r="L709" s="28"/>
      <c r="M709" s="28"/>
      <c r="N709" s="28"/>
      <c r="O709" s="146"/>
      <c r="P709" s="146"/>
      <c r="Q709" s="12"/>
      <c r="R709" s="12"/>
    </row>
    <row r="710" spans="1:18" s="5" customFormat="1" ht="60.75" customHeight="1">
      <c r="A710" s="12"/>
      <c r="B710" s="29"/>
      <c r="C710" s="16"/>
      <c r="D710" s="16"/>
      <c r="E710" s="139"/>
      <c r="F710" s="139"/>
      <c r="G710" s="18"/>
      <c r="H710" s="18">
        <f t="shared" si="11"/>
        <v>0</v>
      </c>
      <c r="I710" s="17"/>
      <c r="J710" s="28"/>
      <c r="K710" s="28"/>
      <c r="L710" s="28"/>
      <c r="M710" s="28"/>
      <c r="N710" s="28"/>
      <c r="O710" s="146"/>
      <c r="P710" s="146"/>
      <c r="Q710" s="12"/>
      <c r="R710" s="12"/>
    </row>
    <row r="711" spans="1:18" s="5" customFormat="1" ht="60.75" customHeight="1">
      <c r="A711" s="12"/>
      <c r="B711" s="29"/>
      <c r="C711" s="16"/>
      <c r="D711" s="16"/>
      <c r="E711" s="139"/>
      <c r="F711" s="139"/>
      <c r="G711" s="18"/>
      <c r="H711" s="18">
        <f t="shared" si="11"/>
        <v>0</v>
      </c>
      <c r="I711" s="17"/>
      <c r="J711" s="28"/>
      <c r="K711" s="28"/>
      <c r="L711" s="28"/>
      <c r="M711" s="28"/>
      <c r="N711" s="28"/>
      <c r="O711" s="146"/>
      <c r="P711" s="146"/>
      <c r="Q711" s="12"/>
      <c r="R711" s="12"/>
    </row>
    <row r="712" spans="1:18" s="5" customFormat="1" ht="60.75" customHeight="1">
      <c r="A712" s="12"/>
      <c r="B712" s="29"/>
      <c r="C712" s="16"/>
      <c r="D712" s="16"/>
      <c r="E712" s="139"/>
      <c r="F712" s="139"/>
      <c r="G712" s="18"/>
      <c r="H712" s="18">
        <f t="shared" si="11"/>
        <v>0</v>
      </c>
      <c r="I712" s="17"/>
      <c r="J712" s="28"/>
      <c r="K712" s="28"/>
      <c r="L712" s="28"/>
      <c r="M712" s="28"/>
      <c r="N712" s="28"/>
      <c r="O712" s="146"/>
      <c r="P712" s="146"/>
      <c r="Q712" s="12"/>
      <c r="R712" s="12"/>
    </row>
    <row r="713" spans="1:18" s="5" customFormat="1" ht="60.75" customHeight="1">
      <c r="A713" s="12"/>
      <c r="B713" s="29"/>
      <c r="C713" s="16"/>
      <c r="D713" s="16"/>
      <c r="E713" s="139"/>
      <c r="F713" s="139"/>
      <c r="G713" s="18"/>
      <c r="H713" s="18">
        <f t="shared" si="11"/>
        <v>0</v>
      </c>
      <c r="I713" s="17"/>
      <c r="J713" s="28"/>
      <c r="K713" s="28"/>
      <c r="L713" s="28"/>
      <c r="M713" s="28"/>
      <c r="N713" s="28"/>
      <c r="O713" s="146"/>
      <c r="P713" s="146"/>
      <c r="Q713" s="12"/>
      <c r="R713" s="12"/>
    </row>
    <row r="714" spans="1:18" s="5" customFormat="1" ht="60.75" customHeight="1">
      <c r="A714" s="12"/>
      <c r="B714" s="29"/>
      <c r="C714" s="16"/>
      <c r="D714" s="16"/>
      <c r="E714" s="139"/>
      <c r="F714" s="139"/>
      <c r="G714" s="18"/>
      <c r="H714" s="18">
        <f t="shared" si="11"/>
        <v>0</v>
      </c>
      <c r="I714" s="17"/>
      <c r="J714" s="28"/>
      <c r="K714" s="28"/>
      <c r="L714" s="28"/>
      <c r="M714" s="28"/>
      <c r="N714" s="28"/>
      <c r="O714" s="146"/>
      <c r="P714" s="146"/>
      <c r="Q714" s="12"/>
      <c r="R714" s="12"/>
    </row>
    <row r="715" spans="1:18" s="5" customFormat="1" ht="60.75" customHeight="1">
      <c r="A715" s="12"/>
      <c r="B715" s="29"/>
      <c r="C715" s="16"/>
      <c r="D715" s="16"/>
      <c r="E715" s="139"/>
      <c r="F715" s="139"/>
      <c r="G715" s="18"/>
      <c r="H715" s="18">
        <f t="shared" si="11"/>
        <v>0</v>
      </c>
      <c r="I715" s="17"/>
      <c r="J715" s="28"/>
      <c r="K715" s="28"/>
      <c r="L715" s="28"/>
      <c r="M715" s="28"/>
      <c r="N715" s="28"/>
      <c r="O715" s="146"/>
      <c r="P715" s="146"/>
      <c r="Q715" s="12"/>
      <c r="R715" s="12"/>
    </row>
    <row r="716" spans="1:18" s="5" customFormat="1" ht="60.75" customHeight="1">
      <c r="A716" s="12"/>
      <c r="B716" s="29"/>
      <c r="C716" s="16"/>
      <c r="D716" s="16"/>
      <c r="E716" s="139"/>
      <c r="F716" s="139"/>
      <c r="G716" s="18"/>
      <c r="H716" s="18">
        <f t="shared" si="11"/>
        <v>0</v>
      </c>
      <c r="I716" s="17"/>
      <c r="J716" s="28"/>
      <c r="K716" s="28"/>
      <c r="L716" s="28"/>
      <c r="M716" s="28"/>
      <c r="N716" s="28"/>
      <c r="O716" s="146"/>
      <c r="P716" s="146"/>
      <c r="Q716" s="12"/>
      <c r="R716" s="12"/>
    </row>
    <row r="717" spans="1:18" s="5" customFormat="1" ht="60.75" customHeight="1">
      <c r="A717" s="12"/>
      <c r="B717" s="29"/>
      <c r="C717" s="16"/>
      <c r="D717" s="16"/>
      <c r="E717" s="139"/>
      <c r="F717" s="139"/>
      <c r="G717" s="18"/>
      <c r="H717" s="18">
        <f t="shared" si="11"/>
        <v>0</v>
      </c>
      <c r="I717" s="17"/>
      <c r="J717" s="28"/>
      <c r="K717" s="28"/>
      <c r="L717" s="28"/>
      <c r="M717" s="28"/>
      <c r="N717" s="28"/>
      <c r="O717" s="146"/>
      <c r="P717" s="146"/>
      <c r="Q717" s="12"/>
      <c r="R717" s="12"/>
    </row>
    <row r="718" spans="1:18" s="5" customFormat="1" ht="60.75" customHeight="1">
      <c r="A718" s="12"/>
      <c r="B718" s="29"/>
      <c r="C718" s="16"/>
      <c r="D718" s="16"/>
      <c r="E718" s="139"/>
      <c r="F718" s="139"/>
      <c r="G718" s="18"/>
      <c r="H718" s="18">
        <f t="shared" si="11"/>
        <v>0</v>
      </c>
      <c r="I718" s="17"/>
      <c r="J718" s="28"/>
      <c r="K718" s="28"/>
      <c r="L718" s="28"/>
      <c r="M718" s="28"/>
      <c r="N718" s="28"/>
      <c r="O718" s="146"/>
      <c r="P718" s="146"/>
      <c r="Q718" s="12"/>
      <c r="R718" s="12"/>
    </row>
    <row r="719" spans="1:18" s="5" customFormat="1" ht="60.75" customHeight="1">
      <c r="A719" s="12"/>
      <c r="B719" s="29"/>
      <c r="C719" s="16"/>
      <c r="D719" s="16"/>
      <c r="E719" s="139"/>
      <c r="F719" s="139"/>
      <c r="G719" s="18"/>
      <c r="H719" s="18">
        <f t="shared" si="11"/>
        <v>0</v>
      </c>
      <c r="I719" s="17"/>
      <c r="J719" s="28"/>
      <c r="K719" s="28"/>
      <c r="L719" s="28"/>
      <c r="M719" s="28"/>
      <c r="N719" s="28"/>
      <c r="O719" s="146"/>
      <c r="P719" s="146"/>
      <c r="Q719" s="12"/>
      <c r="R719" s="12"/>
    </row>
    <row r="720" spans="1:18" s="5" customFormat="1" ht="60.75" customHeight="1">
      <c r="A720" s="12"/>
      <c r="B720" s="29"/>
      <c r="C720" s="16"/>
      <c r="D720" s="16"/>
      <c r="E720" s="139"/>
      <c r="F720" s="139"/>
      <c r="G720" s="18"/>
      <c r="H720" s="18">
        <f t="shared" si="11"/>
        <v>0</v>
      </c>
      <c r="I720" s="17"/>
      <c r="J720" s="28"/>
      <c r="K720" s="28"/>
      <c r="L720" s="28"/>
      <c r="M720" s="28"/>
      <c r="N720" s="28"/>
      <c r="O720" s="146"/>
      <c r="P720" s="146"/>
      <c r="Q720" s="12"/>
      <c r="R720" s="12"/>
    </row>
    <row r="721" spans="1:18" s="5" customFormat="1" ht="60.75" customHeight="1">
      <c r="A721" s="12"/>
      <c r="B721" s="29"/>
      <c r="C721" s="16"/>
      <c r="D721" s="16"/>
      <c r="E721" s="139"/>
      <c r="F721" s="139"/>
      <c r="G721" s="18"/>
      <c r="H721" s="18">
        <f t="shared" si="11"/>
        <v>0</v>
      </c>
      <c r="I721" s="17"/>
      <c r="J721" s="28"/>
      <c r="K721" s="28"/>
      <c r="L721" s="28"/>
      <c r="M721" s="28"/>
      <c r="N721" s="28"/>
      <c r="O721" s="146"/>
      <c r="P721" s="146"/>
      <c r="Q721" s="12"/>
      <c r="R721" s="12"/>
    </row>
    <row r="722" spans="1:18" s="5" customFormat="1" ht="60.75" customHeight="1">
      <c r="A722" s="12"/>
      <c r="B722" s="29"/>
      <c r="C722" s="16"/>
      <c r="D722" s="16"/>
      <c r="E722" s="139"/>
      <c r="F722" s="139"/>
      <c r="G722" s="18"/>
      <c r="H722" s="18">
        <f t="shared" si="11"/>
        <v>0</v>
      </c>
      <c r="I722" s="17"/>
      <c r="J722" s="28"/>
      <c r="K722" s="28"/>
      <c r="L722" s="28"/>
      <c r="M722" s="28"/>
      <c r="N722" s="28"/>
      <c r="O722" s="146"/>
      <c r="P722" s="146"/>
      <c r="Q722" s="12"/>
      <c r="R722" s="12"/>
    </row>
    <row r="723" spans="1:18" s="5" customFormat="1" ht="60.75" customHeight="1">
      <c r="A723" s="12"/>
      <c r="B723" s="29"/>
      <c r="C723" s="16"/>
      <c r="D723" s="16"/>
      <c r="E723" s="139"/>
      <c r="F723" s="139"/>
      <c r="G723" s="18"/>
      <c r="H723" s="18">
        <f t="shared" si="11"/>
        <v>0</v>
      </c>
      <c r="I723" s="17"/>
      <c r="J723" s="28"/>
      <c r="K723" s="28"/>
      <c r="L723" s="28"/>
      <c r="M723" s="28"/>
      <c r="N723" s="28"/>
      <c r="O723" s="146"/>
      <c r="P723" s="146"/>
      <c r="Q723" s="12"/>
      <c r="R723" s="12"/>
    </row>
    <row r="724" spans="1:18" s="5" customFormat="1" ht="60.75" customHeight="1">
      <c r="A724" s="12"/>
      <c r="B724" s="29"/>
      <c r="C724" s="16"/>
      <c r="D724" s="16"/>
      <c r="E724" s="139"/>
      <c r="F724" s="139"/>
      <c r="G724" s="18"/>
      <c r="H724" s="18">
        <f t="shared" si="11"/>
        <v>0</v>
      </c>
      <c r="I724" s="17"/>
      <c r="J724" s="28"/>
      <c r="K724" s="28"/>
      <c r="L724" s="28"/>
      <c r="M724" s="28"/>
      <c r="N724" s="28"/>
      <c r="O724" s="146"/>
      <c r="P724" s="146"/>
      <c r="Q724" s="12"/>
      <c r="R724" s="12"/>
    </row>
    <row r="725" spans="1:18" s="5" customFormat="1" ht="60.75" customHeight="1">
      <c r="A725" s="12"/>
      <c r="B725" s="29"/>
      <c r="C725" s="16"/>
      <c r="D725" s="16"/>
      <c r="E725" s="139"/>
      <c r="F725" s="139"/>
      <c r="G725" s="18"/>
      <c r="H725" s="18">
        <f t="shared" si="11"/>
        <v>0</v>
      </c>
      <c r="I725" s="17"/>
      <c r="J725" s="28"/>
      <c r="K725" s="28"/>
      <c r="L725" s="28"/>
      <c r="M725" s="28"/>
      <c r="N725" s="28"/>
      <c r="O725" s="146"/>
      <c r="P725" s="146"/>
      <c r="Q725" s="12"/>
      <c r="R725" s="12"/>
    </row>
    <row r="726" spans="1:18" s="5" customFormat="1" ht="60.75" customHeight="1">
      <c r="A726" s="12"/>
      <c r="B726" s="29"/>
      <c r="C726" s="16"/>
      <c r="D726" s="16"/>
      <c r="E726" s="139"/>
      <c r="F726" s="139"/>
      <c r="G726" s="18"/>
      <c r="H726" s="18">
        <f t="shared" si="11"/>
        <v>0</v>
      </c>
      <c r="I726" s="17"/>
      <c r="J726" s="28"/>
      <c r="K726" s="28"/>
      <c r="L726" s="28"/>
      <c r="M726" s="28"/>
      <c r="N726" s="28"/>
      <c r="O726" s="146"/>
      <c r="P726" s="146"/>
      <c r="Q726" s="12"/>
      <c r="R726" s="12"/>
    </row>
    <row r="727" spans="1:18" s="5" customFormat="1" ht="60.75" customHeight="1">
      <c r="A727" s="12"/>
      <c r="B727" s="29"/>
      <c r="C727" s="16"/>
      <c r="D727" s="16"/>
      <c r="E727" s="139"/>
      <c r="F727" s="139"/>
      <c r="G727" s="18"/>
      <c r="H727" s="18">
        <f t="shared" si="11"/>
        <v>0</v>
      </c>
      <c r="I727" s="17"/>
      <c r="J727" s="28"/>
      <c r="K727" s="28"/>
      <c r="L727" s="28"/>
      <c r="M727" s="28"/>
      <c r="N727" s="28"/>
      <c r="O727" s="146"/>
      <c r="P727" s="146"/>
      <c r="Q727" s="12"/>
      <c r="R727" s="12"/>
    </row>
    <row r="728" spans="1:18" s="5" customFormat="1" ht="60.75" customHeight="1">
      <c r="A728" s="12"/>
      <c r="B728" s="29"/>
      <c r="C728" s="16"/>
      <c r="D728" s="16"/>
      <c r="E728" s="139"/>
      <c r="F728" s="139"/>
      <c r="G728" s="18"/>
      <c r="H728" s="18">
        <f t="shared" si="11"/>
        <v>0</v>
      </c>
      <c r="I728" s="17"/>
      <c r="J728" s="28"/>
      <c r="K728" s="28"/>
      <c r="L728" s="28"/>
      <c r="M728" s="28"/>
      <c r="N728" s="28"/>
      <c r="O728" s="146"/>
      <c r="P728" s="146"/>
      <c r="Q728" s="12"/>
      <c r="R728" s="12"/>
    </row>
    <row r="729" spans="1:18" s="5" customFormat="1" ht="60.75" customHeight="1">
      <c r="A729" s="12"/>
      <c r="B729" s="29"/>
      <c r="C729" s="16"/>
      <c r="D729" s="16"/>
      <c r="E729" s="139"/>
      <c r="F729" s="139"/>
      <c r="G729" s="18"/>
      <c r="H729" s="18">
        <f t="shared" si="11"/>
        <v>0</v>
      </c>
      <c r="I729" s="17"/>
      <c r="J729" s="28"/>
      <c r="K729" s="28"/>
      <c r="L729" s="28"/>
      <c r="M729" s="28"/>
      <c r="N729" s="28"/>
      <c r="O729" s="146"/>
      <c r="P729" s="146"/>
      <c r="Q729" s="12"/>
      <c r="R729" s="12"/>
    </row>
    <row r="730" spans="1:18" s="5" customFormat="1" ht="60.75" customHeight="1">
      <c r="A730" s="12"/>
      <c r="B730" s="29"/>
      <c r="C730" s="16"/>
      <c r="D730" s="16"/>
      <c r="E730" s="139"/>
      <c r="F730" s="139"/>
      <c r="G730" s="18"/>
      <c r="H730" s="18">
        <f t="shared" si="11"/>
        <v>0</v>
      </c>
      <c r="I730" s="17"/>
      <c r="J730" s="28"/>
      <c r="K730" s="28"/>
      <c r="L730" s="28"/>
      <c r="M730" s="28"/>
      <c r="N730" s="28"/>
      <c r="O730" s="146"/>
      <c r="P730" s="146"/>
      <c r="Q730" s="12"/>
      <c r="R730" s="12"/>
    </row>
    <row r="731" spans="1:18" s="5" customFormat="1" ht="60.75" customHeight="1">
      <c r="A731" s="12"/>
      <c r="B731" s="29"/>
      <c r="C731" s="16"/>
      <c r="D731" s="16"/>
      <c r="E731" s="139"/>
      <c r="F731" s="139"/>
      <c r="G731" s="18"/>
      <c r="H731" s="18">
        <f t="shared" si="11"/>
        <v>0</v>
      </c>
      <c r="I731" s="17"/>
      <c r="J731" s="28"/>
      <c r="K731" s="28"/>
      <c r="L731" s="28"/>
      <c r="M731" s="28"/>
      <c r="N731" s="28"/>
      <c r="O731" s="146"/>
      <c r="P731" s="146"/>
      <c r="Q731" s="12"/>
      <c r="R731" s="12"/>
    </row>
    <row r="732" spans="1:18" s="5" customFormat="1" ht="60.75" customHeight="1">
      <c r="A732" s="12"/>
      <c r="B732" s="29"/>
      <c r="C732" s="16"/>
      <c r="D732" s="16"/>
      <c r="E732" s="139"/>
      <c r="F732" s="139"/>
      <c r="G732" s="18"/>
      <c r="H732" s="18">
        <f t="shared" si="11"/>
        <v>0</v>
      </c>
      <c r="I732" s="17"/>
      <c r="J732" s="28"/>
      <c r="K732" s="28"/>
      <c r="L732" s="28"/>
      <c r="M732" s="28"/>
      <c r="N732" s="28"/>
      <c r="O732" s="146"/>
      <c r="P732" s="146"/>
      <c r="Q732" s="12"/>
      <c r="R732" s="12"/>
    </row>
    <row r="733" spans="1:18" s="5" customFormat="1" ht="60.75" customHeight="1">
      <c r="A733" s="12"/>
      <c r="B733" s="29"/>
      <c r="C733" s="16"/>
      <c r="D733" s="16"/>
      <c r="E733" s="139"/>
      <c r="F733" s="139"/>
      <c r="G733" s="18"/>
      <c r="H733" s="18">
        <f t="shared" si="11"/>
        <v>0</v>
      </c>
      <c r="I733" s="17"/>
      <c r="J733" s="28"/>
      <c r="K733" s="28"/>
      <c r="L733" s="28"/>
      <c r="M733" s="28"/>
      <c r="N733" s="28"/>
      <c r="O733" s="146"/>
      <c r="P733" s="146"/>
      <c r="Q733" s="12"/>
      <c r="R733" s="12"/>
    </row>
    <row r="734" spans="1:18" s="5" customFormat="1" ht="60.75" customHeight="1">
      <c r="A734" s="12"/>
      <c r="B734" s="29"/>
      <c r="C734" s="16"/>
      <c r="D734" s="16"/>
      <c r="E734" s="139"/>
      <c r="F734" s="139"/>
      <c r="G734" s="18"/>
      <c r="H734" s="18">
        <f t="shared" si="11"/>
        <v>0</v>
      </c>
      <c r="I734" s="17"/>
      <c r="J734" s="28"/>
      <c r="K734" s="28"/>
      <c r="L734" s="28"/>
      <c r="M734" s="28"/>
      <c r="N734" s="28"/>
      <c r="O734" s="146"/>
      <c r="P734" s="146"/>
      <c r="Q734" s="12"/>
      <c r="R734" s="12"/>
    </row>
    <row r="735" spans="1:18" s="5" customFormat="1" ht="60.75" customHeight="1">
      <c r="A735" s="12"/>
      <c r="B735" s="29"/>
      <c r="C735" s="16"/>
      <c r="D735" s="16"/>
      <c r="E735" s="139"/>
      <c r="F735" s="139"/>
      <c r="G735" s="18"/>
      <c r="H735" s="18">
        <f t="shared" si="11"/>
        <v>0</v>
      </c>
      <c r="I735" s="17"/>
      <c r="J735" s="28"/>
      <c r="K735" s="28"/>
      <c r="L735" s="28"/>
      <c r="M735" s="28"/>
      <c r="N735" s="28"/>
      <c r="O735" s="146"/>
      <c r="P735" s="146"/>
      <c r="Q735" s="12"/>
      <c r="R735" s="12"/>
    </row>
    <row r="736" spans="1:18" s="5" customFormat="1" ht="60.75" customHeight="1">
      <c r="A736" s="12"/>
      <c r="B736" s="29"/>
      <c r="C736" s="16"/>
      <c r="D736" s="16"/>
      <c r="E736" s="139"/>
      <c r="F736" s="139"/>
      <c r="G736" s="18"/>
      <c r="H736" s="18">
        <f t="shared" si="11"/>
        <v>0</v>
      </c>
      <c r="I736" s="17"/>
      <c r="J736" s="28"/>
      <c r="K736" s="28"/>
      <c r="L736" s="28"/>
      <c r="M736" s="28"/>
      <c r="N736" s="28"/>
      <c r="O736" s="146"/>
      <c r="P736" s="146"/>
      <c r="Q736" s="12"/>
      <c r="R736" s="12"/>
    </row>
    <row r="737" spans="1:18" s="5" customFormat="1" ht="60.75" customHeight="1">
      <c r="A737" s="12"/>
      <c r="B737" s="29"/>
      <c r="C737" s="16"/>
      <c r="D737" s="16"/>
      <c r="E737" s="139"/>
      <c r="F737" s="139"/>
      <c r="G737" s="18"/>
      <c r="H737" s="18">
        <f t="shared" si="11"/>
        <v>0</v>
      </c>
      <c r="I737" s="17"/>
      <c r="J737" s="28"/>
      <c r="K737" s="28"/>
      <c r="L737" s="28"/>
      <c r="M737" s="28"/>
      <c r="N737" s="28"/>
      <c r="O737" s="146"/>
      <c r="P737" s="146"/>
      <c r="Q737" s="12"/>
      <c r="R737" s="12"/>
    </row>
    <row r="738" spans="1:18" s="5" customFormat="1" ht="60.75" customHeight="1">
      <c r="A738" s="12"/>
      <c r="B738" s="29"/>
      <c r="C738" s="16"/>
      <c r="D738" s="16"/>
      <c r="E738" s="139"/>
      <c r="F738" s="139"/>
      <c r="G738" s="18"/>
      <c r="H738" s="18">
        <f t="shared" si="11"/>
        <v>0</v>
      </c>
      <c r="I738" s="17"/>
      <c r="J738" s="28"/>
      <c r="K738" s="28"/>
      <c r="L738" s="28"/>
      <c r="M738" s="28"/>
      <c r="N738" s="28"/>
      <c r="O738" s="146"/>
      <c r="P738" s="146"/>
      <c r="Q738" s="12"/>
      <c r="R738" s="12"/>
    </row>
    <row r="739" spans="1:18" s="5" customFormat="1" ht="60.75" customHeight="1">
      <c r="A739" s="12"/>
      <c r="B739" s="29"/>
      <c r="C739" s="16"/>
      <c r="D739" s="16"/>
      <c r="E739" s="139"/>
      <c r="F739" s="139"/>
      <c r="G739" s="18"/>
      <c r="H739" s="18">
        <f t="shared" si="11"/>
        <v>0</v>
      </c>
      <c r="I739" s="17"/>
      <c r="J739" s="28"/>
      <c r="K739" s="28"/>
      <c r="L739" s="28"/>
      <c r="M739" s="28"/>
      <c r="N739" s="28"/>
      <c r="O739" s="146"/>
      <c r="P739" s="146"/>
      <c r="Q739" s="12"/>
      <c r="R739" s="12"/>
    </row>
    <row r="740" spans="1:18" s="5" customFormat="1" ht="60.75" customHeight="1">
      <c r="A740" s="12"/>
      <c r="B740" s="29"/>
      <c r="C740" s="16"/>
      <c r="D740" s="16"/>
      <c r="E740" s="139"/>
      <c r="F740" s="139"/>
      <c r="G740" s="18"/>
      <c r="H740" s="18">
        <f t="shared" si="11"/>
        <v>0</v>
      </c>
      <c r="I740" s="17"/>
      <c r="J740" s="28"/>
      <c r="K740" s="28"/>
      <c r="L740" s="28"/>
      <c r="M740" s="28"/>
      <c r="N740" s="28"/>
      <c r="O740" s="146"/>
      <c r="P740" s="146"/>
      <c r="Q740" s="12"/>
      <c r="R740" s="12"/>
    </row>
    <row r="741" spans="1:18" s="5" customFormat="1" ht="60.75" customHeight="1">
      <c r="A741" s="12"/>
      <c r="B741" s="29"/>
      <c r="C741" s="16"/>
      <c r="D741" s="16"/>
      <c r="E741" s="139"/>
      <c r="F741" s="139"/>
      <c r="G741" s="18"/>
      <c r="H741" s="18">
        <f t="shared" si="11"/>
        <v>0</v>
      </c>
      <c r="I741" s="17"/>
      <c r="J741" s="28"/>
      <c r="K741" s="28"/>
      <c r="L741" s="28"/>
      <c r="M741" s="28"/>
      <c r="N741" s="28"/>
      <c r="O741" s="146"/>
      <c r="P741" s="146"/>
      <c r="Q741" s="12"/>
      <c r="R741" s="12"/>
    </row>
    <row r="742" spans="1:18" s="5" customFormat="1" ht="60.75" customHeight="1">
      <c r="A742" s="12"/>
      <c r="B742" s="29"/>
      <c r="C742" s="16"/>
      <c r="D742" s="16"/>
      <c r="E742" s="139"/>
      <c r="F742" s="139"/>
      <c r="G742" s="18"/>
      <c r="H742" s="18">
        <f t="shared" si="11"/>
        <v>0</v>
      </c>
      <c r="I742" s="17"/>
      <c r="J742" s="28"/>
      <c r="K742" s="28"/>
      <c r="L742" s="28"/>
      <c r="M742" s="28"/>
      <c r="N742" s="28"/>
      <c r="O742" s="146"/>
      <c r="P742" s="146"/>
      <c r="Q742" s="12"/>
      <c r="R742" s="12"/>
    </row>
    <row r="743" spans="1:18" s="5" customFormat="1" ht="60.75" customHeight="1">
      <c r="A743" s="12"/>
      <c r="B743" s="29"/>
      <c r="C743" s="16"/>
      <c r="D743" s="16"/>
      <c r="E743" s="139"/>
      <c r="F743" s="139"/>
      <c r="G743" s="18"/>
      <c r="H743" s="18">
        <f t="shared" si="11"/>
        <v>0</v>
      </c>
      <c r="I743" s="17"/>
      <c r="J743" s="28"/>
      <c r="K743" s="28"/>
      <c r="L743" s="28"/>
      <c r="M743" s="28"/>
      <c r="N743" s="28"/>
      <c r="O743" s="146"/>
      <c r="P743" s="146"/>
      <c r="Q743" s="12"/>
      <c r="R743" s="12"/>
    </row>
    <row r="744" spans="1:18" s="5" customFormat="1" ht="60.75" customHeight="1">
      <c r="A744" s="12"/>
      <c r="B744" s="29"/>
      <c r="C744" s="16"/>
      <c r="D744" s="16"/>
      <c r="E744" s="139"/>
      <c r="F744" s="139"/>
      <c r="G744" s="18"/>
      <c r="H744" s="18">
        <f t="shared" si="11"/>
        <v>0</v>
      </c>
      <c r="I744" s="17"/>
      <c r="J744" s="28"/>
      <c r="K744" s="28"/>
      <c r="L744" s="28"/>
      <c r="M744" s="28"/>
      <c r="N744" s="28"/>
      <c r="O744" s="146"/>
      <c r="P744" s="146"/>
      <c r="Q744" s="12"/>
      <c r="R744" s="12"/>
    </row>
    <row r="745" spans="1:18" s="5" customFormat="1" ht="60.75" customHeight="1">
      <c r="A745" s="12"/>
      <c r="B745" s="29"/>
      <c r="C745" s="16"/>
      <c r="D745" s="16"/>
      <c r="E745" s="139"/>
      <c r="F745" s="139"/>
      <c r="G745" s="18"/>
      <c r="H745" s="18">
        <f t="shared" si="11"/>
        <v>0</v>
      </c>
      <c r="I745" s="17"/>
      <c r="J745" s="28"/>
      <c r="K745" s="28"/>
      <c r="L745" s="28"/>
      <c r="M745" s="28"/>
      <c r="N745" s="28"/>
      <c r="O745" s="146"/>
      <c r="P745" s="146"/>
      <c r="Q745" s="12"/>
      <c r="R745" s="12"/>
    </row>
    <row r="746" spans="1:18" s="5" customFormat="1" ht="60.75" customHeight="1">
      <c r="A746" s="12"/>
      <c r="B746" s="29"/>
      <c r="C746" s="16"/>
      <c r="D746" s="16"/>
      <c r="E746" s="139"/>
      <c r="F746" s="139"/>
      <c r="G746" s="18"/>
      <c r="H746" s="18">
        <f t="shared" si="11"/>
        <v>0</v>
      </c>
      <c r="I746" s="17"/>
      <c r="J746" s="28"/>
      <c r="K746" s="28"/>
      <c r="L746" s="28"/>
      <c r="M746" s="28"/>
      <c r="N746" s="28"/>
      <c r="O746" s="146"/>
      <c r="P746" s="146"/>
      <c r="Q746" s="12"/>
      <c r="R746" s="12"/>
    </row>
    <row r="747" spans="1:18" s="5" customFormat="1" ht="60.75" customHeight="1">
      <c r="A747" s="12"/>
      <c r="B747" s="29"/>
      <c r="C747" s="16"/>
      <c r="D747" s="16"/>
      <c r="E747" s="139"/>
      <c r="F747" s="139"/>
      <c r="G747" s="18"/>
      <c r="H747" s="18">
        <f t="shared" si="11"/>
        <v>0</v>
      </c>
      <c r="I747" s="17"/>
      <c r="J747" s="28"/>
      <c r="K747" s="28"/>
      <c r="L747" s="28"/>
      <c r="M747" s="28"/>
      <c r="N747" s="28"/>
      <c r="O747" s="146"/>
      <c r="P747" s="146"/>
      <c r="Q747" s="12"/>
      <c r="R747" s="12"/>
    </row>
    <row r="748" spans="1:18" s="5" customFormat="1" ht="60.75" customHeight="1">
      <c r="A748" s="12"/>
      <c r="B748" s="29"/>
      <c r="C748" s="16"/>
      <c r="D748" s="16"/>
      <c r="E748" s="139"/>
      <c r="F748" s="139"/>
      <c r="G748" s="18"/>
      <c r="H748" s="18">
        <f t="shared" si="11"/>
        <v>0</v>
      </c>
      <c r="I748" s="17"/>
      <c r="J748" s="28"/>
      <c r="K748" s="28"/>
      <c r="L748" s="28"/>
      <c r="M748" s="28"/>
      <c r="N748" s="28"/>
      <c r="O748" s="146"/>
      <c r="P748" s="146"/>
      <c r="Q748" s="12"/>
      <c r="R748" s="12"/>
    </row>
    <row r="749" spans="1:18" s="5" customFormat="1" ht="60.75" customHeight="1">
      <c r="A749" s="12"/>
      <c r="B749" s="29"/>
      <c r="C749" s="16"/>
      <c r="D749" s="16"/>
      <c r="E749" s="139"/>
      <c r="F749" s="139"/>
      <c r="G749" s="18"/>
      <c r="H749" s="18">
        <f aca="true" t="shared" si="12" ref="H749:H771">E749-F749-G749</f>
        <v>0</v>
      </c>
      <c r="I749" s="17"/>
      <c r="J749" s="28"/>
      <c r="K749" s="28"/>
      <c r="L749" s="28"/>
      <c r="M749" s="28"/>
      <c r="N749" s="28"/>
      <c r="O749" s="146"/>
      <c r="P749" s="146"/>
      <c r="Q749" s="12"/>
      <c r="R749" s="12"/>
    </row>
    <row r="750" spans="1:18" s="5" customFormat="1" ht="60.75" customHeight="1">
      <c r="A750" s="12"/>
      <c r="B750" s="29"/>
      <c r="C750" s="16"/>
      <c r="D750" s="16"/>
      <c r="E750" s="139"/>
      <c r="F750" s="139"/>
      <c r="G750" s="18"/>
      <c r="H750" s="18">
        <f t="shared" si="12"/>
        <v>0</v>
      </c>
      <c r="I750" s="17"/>
      <c r="J750" s="28"/>
      <c r="K750" s="28"/>
      <c r="L750" s="28"/>
      <c r="M750" s="28"/>
      <c r="N750" s="28"/>
      <c r="O750" s="146"/>
      <c r="P750" s="146"/>
      <c r="Q750" s="12"/>
      <c r="R750" s="12"/>
    </row>
    <row r="751" spans="1:18" s="5" customFormat="1" ht="60.75" customHeight="1">
      <c r="A751" s="12"/>
      <c r="B751" s="29"/>
      <c r="C751" s="16"/>
      <c r="D751" s="16"/>
      <c r="E751" s="139"/>
      <c r="F751" s="139"/>
      <c r="G751" s="18"/>
      <c r="H751" s="18">
        <f t="shared" si="12"/>
        <v>0</v>
      </c>
      <c r="I751" s="17"/>
      <c r="J751" s="28"/>
      <c r="K751" s="28"/>
      <c r="L751" s="28"/>
      <c r="M751" s="28"/>
      <c r="N751" s="28"/>
      <c r="O751" s="146"/>
      <c r="P751" s="146"/>
      <c r="Q751" s="12"/>
      <c r="R751" s="12"/>
    </row>
    <row r="752" spans="1:18" s="5" customFormat="1" ht="60.75" customHeight="1">
      <c r="A752" s="12"/>
      <c r="B752" s="29"/>
      <c r="C752" s="16"/>
      <c r="D752" s="16"/>
      <c r="E752" s="139"/>
      <c r="F752" s="139"/>
      <c r="G752" s="18"/>
      <c r="H752" s="18">
        <f t="shared" si="12"/>
        <v>0</v>
      </c>
      <c r="I752" s="17"/>
      <c r="J752" s="28"/>
      <c r="K752" s="28"/>
      <c r="L752" s="28"/>
      <c r="M752" s="28"/>
      <c r="N752" s="28"/>
      <c r="O752" s="146"/>
      <c r="P752" s="146"/>
      <c r="Q752" s="12"/>
      <c r="R752" s="12"/>
    </row>
    <row r="753" spans="1:18" s="5" customFormat="1" ht="60.75" customHeight="1">
      <c r="A753" s="12"/>
      <c r="B753" s="29"/>
      <c r="C753" s="16"/>
      <c r="D753" s="16"/>
      <c r="E753" s="139"/>
      <c r="F753" s="139"/>
      <c r="G753" s="18"/>
      <c r="H753" s="18">
        <f t="shared" si="12"/>
        <v>0</v>
      </c>
      <c r="I753" s="17"/>
      <c r="J753" s="28"/>
      <c r="K753" s="28"/>
      <c r="L753" s="28"/>
      <c r="M753" s="28"/>
      <c r="N753" s="28"/>
      <c r="O753" s="146"/>
      <c r="P753" s="146"/>
      <c r="Q753" s="12"/>
      <c r="R753" s="12"/>
    </row>
    <row r="754" spans="1:18" s="5" customFormat="1" ht="60.75" customHeight="1">
      <c r="A754" s="12"/>
      <c r="B754" s="29"/>
      <c r="C754" s="16"/>
      <c r="D754" s="16"/>
      <c r="E754" s="139"/>
      <c r="F754" s="139"/>
      <c r="G754" s="18"/>
      <c r="H754" s="18">
        <f t="shared" si="12"/>
        <v>0</v>
      </c>
      <c r="I754" s="17"/>
      <c r="J754" s="28"/>
      <c r="K754" s="28"/>
      <c r="L754" s="28"/>
      <c r="M754" s="28"/>
      <c r="N754" s="28"/>
      <c r="O754" s="146"/>
      <c r="P754" s="146"/>
      <c r="Q754" s="12"/>
      <c r="R754" s="12"/>
    </row>
    <row r="755" spans="1:18" s="5" customFormat="1" ht="60.75" customHeight="1">
      <c r="A755" s="12"/>
      <c r="B755" s="29"/>
      <c r="C755" s="16"/>
      <c r="D755" s="16"/>
      <c r="E755" s="139"/>
      <c r="F755" s="139"/>
      <c r="G755" s="18"/>
      <c r="H755" s="18">
        <f t="shared" si="12"/>
        <v>0</v>
      </c>
      <c r="I755" s="17"/>
      <c r="J755" s="28"/>
      <c r="K755" s="28"/>
      <c r="L755" s="28"/>
      <c r="M755" s="28"/>
      <c r="N755" s="28"/>
      <c r="O755" s="146"/>
      <c r="P755" s="146"/>
      <c r="Q755" s="12"/>
      <c r="R755" s="12"/>
    </row>
    <row r="756" spans="1:18" s="5" customFormat="1" ht="60.75" customHeight="1">
      <c r="A756" s="12"/>
      <c r="B756" s="29"/>
      <c r="C756" s="16"/>
      <c r="D756" s="16"/>
      <c r="E756" s="139"/>
      <c r="F756" s="139"/>
      <c r="G756" s="18"/>
      <c r="H756" s="18">
        <f t="shared" si="12"/>
        <v>0</v>
      </c>
      <c r="I756" s="17"/>
      <c r="J756" s="28"/>
      <c r="K756" s="28"/>
      <c r="L756" s="28"/>
      <c r="M756" s="28"/>
      <c r="N756" s="28"/>
      <c r="O756" s="146"/>
      <c r="P756" s="146"/>
      <c r="Q756" s="12"/>
      <c r="R756" s="12"/>
    </row>
    <row r="757" spans="1:18" s="5" customFormat="1" ht="60.75" customHeight="1">
      <c r="A757" s="12"/>
      <c r="B757" s="29"/>
      <c r="C757" s="16"/>
      <c r="D757" s="16"/>
      <c r="E757" s="139"/>
      <c r="F757" s="139"/>
      <c r="G757" s="18"/>
      <c r="H757" s="18">
        <f t="shared" si="12"/>
        <v>0</v>
      </c>
      <c r="I757" s="17"/>
      <c r="J757" s="28"/>
      <c r="K757" s="28"/>
      <c r="L757" s="28"/>
      <c r="M757" s="28"/>
      <c r="N757" s="28"/>
      <c r="O757" s="146"/>
      <c r="P757" s="146"/>
      <c r="Q757" s="12"/>
      <c r="R757" s="12"/>
    </row>
    <row r="758" spans="1:18" s="5" customFormat="1" ht="60.75" customHeight="1">
      <c r="A758" s="12"/>
      <c r="B758" s="29"/>
      <c r="C758" s="16"/>
      <c r="D758" s="16"/>
      <c r="E758" s="139"/>
      <c r="F758" s="139"/>
      <c r="G758" s="18"/>
      <c r="H758" s="18">
        <f t="shared" si="12"/>
        <v>0</v>
      </c>
      <c r="I758" s="17"/>
      <c r="J758" s="28"/>
      <c r="K758" s="28"/>
      <c r="L758" s="28"/>
      <c r="M758" s="28"/>
      <c r="N758" s="28"/>
      <c r="O758" s="146"/>
      <c r="P758" s="146"/>
      <c r="Q758" s="12"/>
      <c r="R758" s="12"/>
    </row>
    <row r="759" spans="1:18" s="5" customFormat="1" ht="60.75" customHeight="1">
      <c r="A759" s="12"/>
      <c r="B759" s="29"/>
      <c r="C759" s="16"/>
      <c r="D759" s="16"/>
      <c r="E759" s="139"/>
      <c r="F759" s="139"/>
      <c r="G759" s="18"/>
      <c r="H759" s="18">
        <f t="shared" si="12"/>
        <v>0</v>
      </c>
      <c r="I759" s="17"/>
      <c r="J759" s="28"/>
      <c r="K759" s="28"/>
      <c r="L759" s="28"/>
      <c r="M759" s="28"/>
      <c r="N759" s="28"/>
      <c r="O759" s="146"/>
      <c r="P759" s="146"/>
      <c r="Q759" s="12"/>
      <c r="R759" s="12"/>
    </row>
    <row r="760" spans="1:18" s="5" customFormat="1" ht="60.75" customHeight="1">
      <c r="A760" s="12"/>
      <c r="B760" s="29"/>
      <c r="C760" s="16"/>
      <c r="D760" s="16"/>
      <c r="E760" s="139"/>
      <c r="F760" s="139"/>
      <c r="G760" s="18"/>
      <c r="H760" s="18">
        <f t="shared" si="12"/>
        <v>0</v>
      </c>
      <c r="I760" s="17"/>
      <c r="J760" s="28"/>
      <c r="K760" s="28"/>
      <c r="L760" s="28"/>
      <c r="M760" s="28"/>
      <c r="N760" s="28"/>
      <c r="O760" s="146"/>
      <c r="P760" s="146"/>
      <c r="Q760" s="12"/>
      <c r="R760" s="12"/>
    </row>
    <row r="761" spans="1:18" s="5" customFormat="1" ht="60.75" customHeight="1">
      <c r="A761" s="12"/>
      <c r="B761" s="29"/>
      <c r="C761" s="16"/>
      <c r="D761" s="16"/>
      <c r="E761" s="139"/>
      <c r="F761" s="139"/>
      <c r="G761" s="18"/>
      <c r="H761" s="18">
        <f t="shared" si="12"/>
        <v>0</v>
      </c>
      <c r="I761" s="17"/>
      <c r="J761" s="28"/>
      <c r="K761" s="28"/>
      <c r="L761" s="28"/>
      <c r="M761" s="28"/>
      <c r="N761" s="28"/>
      <c r="O761" s="146"/>
      <c r="P761" s="146"/>
      <c r="Q761" s="12"/>
      <c r="R761" s="12"/>
    </row>
    <row r="762" spans="1:18" s="5" customFormat="1" ht="60.75" customHeight="1">
      <c r="A762" s="12"/>
      <c r="B762" s="29"/>
      <c r="C762" s="16"/>
      <c r="D762" s="16"/>
      <c r="E762" s="139"/>
      <c r="F762" s="139"/>
      <c r="G762" s="18"/>
      <c r="H762" s="18">
        <f t="shared" si="12"/>
        <v>0</v>
      </c>
      <c r="I762" s="17"/>
      <c r="J762" s="28"/>
      <c r="K762" s="28"/>
      <c r="L762" s="28"/>
      <c r="M762" s="28"/>
      <c r="N762" s="28"/>
      <c r="O762" s="146"/>
      <c r="P762" s="146"/>
      <c r="Q762" s="12"/>
      <c r="R762" s="12"/>
    </row>
    <row r="763" spans="1:18" s="5" customFormat="1" ht="60.75" customHeight="1">
      <c r="A763" s="12"/>
      <c r="B763" s="29"/>
      <c r="C763" s="16"/>
      <c r="D763" s="16"/>
      <c r="E763" s="139"/>
      <c r="F763" s="139"/>
      <c r="G763" s="18"/>
      <c r="H763" s="18">
        <f t="shared" si="12"/>
        <v>0</v>
      </c>
      <c r="I763" s="17"/>
      <c r="J763" s="28"/>
      <c r="K763" s="28"/>
      <c r="L763" s="28"/>
      <c r="M763" s="28"/>
      <c r="N763" s="28"/>
      <c r="O763" s="146"/>
      <c r="P763" s="146"/>
      <c r="Q763" s="12"/>
      <c r="R763" s="12"/>
    </row>
    <row r="764" spans="1:18" s="5" customFormat="1" ht="60.75" customHeight="1">
      <c r="A764" s="12"/>
      <c r="B764" s="29"/>
      <c r="C764" s="16"/>
      <c r="D764" s="16"/>
      <c r="E764" s="139"/>
      <c r="F764" s="139"/>
      <c r="G764" s="18"/>
      <c r="H764" s="18">
        <f t="shared" si="12"/>
        <v>0</v>
      </c>
      <c r="I764" s="17"/>
      <c r="J764" s="28"/>
      <c r="K764" s="28"/>
      <c r="L764" s="28"/>
      <c r="M764" s="28"/>
      <c r="N764" s="28"/>
      <c r="O764" s="146"/>
      <c r="P764" s="146"/>
      <c r="Q764" s="12"/>
      <c r="R764" s="12"/>
    </row>
    <row r="765" spans="1:18" s="5" customFormat="1" ht="60.75" customHeight="1">
      <c r="A765" s="12"/>
      <c r="B765" s="29"/>
      <c r="C765" s="16"/>
      <c r="D765" s="16"/>
      <c r="E765" s="139"/>
      <c r="F765" s="139"/>
      <c r="G765" s="18"/>
      <c r="H765" s="18">
        <f t="shared" si="12"/>
        <v>0</v>
      </c>
      <c r="I765" s="17"/>
      <c r="J765" s="28"/>
      <c r="K765" s="28"/>
      <c r="L765" s="28"/>
      <c r="M765" s="28"/>
      <c r="N765" s="28"/>
      <c r="O765" s="146"/>
      <c r="P765" s="146"/>
      <c r="Q765" s="12"/>
      <c r="R765" s="12"/>
    </row>
    <row r="766" spans="1:18" s="5" customFormat="1" ht="60.75" customHeight="1">
      <c r="A766" s="12"/>
      <c r="B766" s="29"/>
      <c r="C766" s="16"/>
      <c r="D766" s="16"/>
      <c r="E766" s="139"/>
      <c r="F766" s="139"/>
      <c r="G766" s="18"/>
      <c r="H766" s="18">
        <f t="shared" si="12"/>
        <v>0</v>
      </c>
      <c r="I766" s="17"/>
      <c r="J766" s="28"/>
      <c r="K766" s="28"/>
      <c r="L766" s="28"/>
      <c r="M766" s="28"/>
      <c r="N766" s="28"/>
      <c r="O766" s="146"/>
      <c r="P766" s="146"/>
      <c r="Q766" s="12"/>
      <c r="R766" s="12"/>
    </row>
    <row r="767" spans="1:18" s="5" customFormat="1" ht="12.75">
      <c r="A767" s="12"/>
      <c r="B767" s="29"/>
      <c r="C767" s="16"/>
      <c r="D767" s="16"/>
      <c r="E767" s="139"/>
      <c r="F767" s="139"/>
      <c r="G767" s="18"/>
      <c r="H767" s="18">
        <f t="shared" si="12"/>
        <v>0</v>
      </c>
      <c r="I767" s="17"/>
      <c r="J767" s="28"/>
      <c r="K767" s="28"/>
      <c r="L767" s="28"/>
      <c r="M767" s="28"/>
      <c r="N767" s="28"/>
      <c r="O767" s="146"/>
      <c r="P767" s="146"/>
      <c r="Q767" s="12"/>
      <c r="R767" s="12"/>
    </row>
    <row r="768" spans="1:18" s="5" customFormat="1" ht="12.75">
      <c r="A768" s="12"/>
      <c r="B768" s="29"/>
      <c r="C768" s="16"/>
      <c r="D768" s="16"/>
      <c r="E768" s="139"/>
      <c r="F768" s="139"/>
      <c r="G768" s="18"/>
      <c r="H768" s="18">
        <f t="shared" si="12"/>
        <v>0</v>
      </c>
      <c r="I768" s="17"/>
      <c r="J768" s="28"/>
      <c r="K768" s="28"/>
      <c r="L768" s="28"/>
      <c r="M768" s="28"/>
      <c r="N768" s="28"/>
      <c r="O768" s="146"/>
      <c r="P768" s="146"/>
      <c r="Q768" s="12"/>
      <c r="R768" s="12"/>
    </row>
    <row r="769" spans="1:18" s="5" customFormat="1" ht="12.75">
      <c r="A769" s="12"/>
      <c r="B769" s="29"/>
      <c r="C769" s="16"/>
      <c r="D769" s="16"/>
      <c r="E769" s="139"/>
      <c r="F769" s="139"/>
      <c r="G769" s="18"/>
      <c r="H769" s="18">
        <f t="shared" si="12"/>
        <v>0</v>
      </c>
      <c r="I769" s="17"/>
      <c r="J769" s="28"/>
      <c r="K769" s="28"/>
      <c r="L769" s="28"/>
      <c r="M769" s="28"/>
      <c r="N769" s="28"/>
      <c r="O769" s="146"/>
      <c r="P769" s="146"/>
      <c r="Q769" s="12"/>
      <c r="R769" s="12"/>
    </row>
    <row r="770" spans="1:18" s="5" customFormat="1" ht="12.75">
      <c r="A770" s="12"/>
      <c r="B770" s="29"/>
      <c r="C770" s="16"/>
      <c r="D770" s="16"/>
      <c r="E770" s="139"/>
      <c r="F770" s="139"/>
      <c r="G770" s="18"/>
      <c r="H770" s="18">
        <f t="shared" si="12"/>
        <v>0</v>
      </c>
      <c r="I770" s="17"/>
      <c r="J770" s="28"/>
      <c r="K770" s="28"/>
      <c r="L770" s="28"/>
      <c r="M770" s="28"/>
      <c r="N770" s="28"/>
      <c r="O770" s="146"/>
      <c r="P770" s="146"/>
      <c r="Q770" s="12"/>
      <c r="R770" s="12"/>
    </row>
    <row r="771" spans="1:18" s="5" customFormat="1" ht="12.75">
      <c r="A771" s="12"/>
      <c r="B771" s="29"/>
      <c r="C771" s="16"/>
      <c r="D771" s="16"/>
      <c r="E771" s="139">
        <v>0</v>
      </c>
      <c r="F771" s="139"/>
      <c r="G771" s="18"/>
      <c r="H771" s="18">
        <f t="shared" si="12"/>
        <v>0</v>
      </c>
      <c r="I771" s="17"/>
      <c r="J771" s="28"/>
      <c r="K771" s="28"/>
      <c r="L771" s="28"/>
      <c r="M771" s="28"/>
      <c r="N771" s="28"/>
      <c r="O771" s="146"/>
      <c r="P771" s="146"/>
      <c r="Q771" s="12"/>
      <c r="R771" s="12"/>
    </row>
    <row r="772" spans="1:18" s="5" customFormat="1" ht="12.75">
      <c r="A772" s="85"/>
      <c r="B772" s="137"/>
      <c r="C772" s="117"/>
      <c r="D772" s="117"/>
      <c r="E772" s="138"/>
      <c r="F772" s="138"/>
      <c r="G772" s="138"/>
      <c r="H772" s="138"/>
      <c r="I772" s="137"/>
      <c r="J772" s="137"/>
      <c r="K772" s="137"/>
      <c r="L772" s="137"/>
      <c r="M772" s="137"/>
      <c r="N772" s="137"/>
      <c r="O772" s="117"/>
      <c r="P772" s="117"/>
      <c r="Q772" s="85"/>
      <c r="R772" s="85"/>
    </row>
    <row r="773" spans="1:18" s="5" customFormat="1" ht="12.75">
      <c r="A773" s="148" t="s">
        <v>32</v>
      </c>
      <c r="B773" s="513" t="s">
        <v>1829</v>
      </c>
      <c r="C773" s="514"/>
      <c r="D773" s="514"/>
      <c r="E773" s="514"/>
      <c r="F773" s="514"/>
      <c r="G773" s="514"/>
      <c r="H773" s="514"/>
      <c r="I773" s="514"/>
      <c r="J773" s="514"/>
      <c r="K773" s="514"/>
      <c r="L773" s="514"/>
      <c r="M773" s="514"/>
      <c r="N773" s="514"/>
      <c r="O773" s="514"/>
      <c r="P773" s="514"/>
      <c r="Q773" s="514"/>
      <c r="R773" s="515"/>
    </row>
    <row r="774" spans="1:18" s="5" customFormat="1" ht="12.75">
      <c r="A774" s="140"/>
      <c r="B774" s="24" t="s">
        <v>30</v>
      </c>
      <c r="C774" s="141">
        <v>31</v>
      </c>
      <c r="D774" s="141"/>
      <c r="E774" s="141">
        <f>SUM(E775:E810)</f>
        <v>401816</v>
      </c>
      <c r="F774" s="141">
        <f>SUM(F775:F810)</f>
        <v>105289</v>
      </c>
      <c r="G774" s="141">
        <f>SUM(G775:G810)</f>
        <v>0</v>
      </c>
      <c r="H774" s="141">
        <f>SUM(H775:H810)</f>
        <v>296527</v>
      </c>
      <c r="I774" s="141"/>
      <c r="J774" s="141"/>
      <c r="K774" s="141"/>
      <c r="L774" s="141"/>
      <c r="M774" s="141"/>
      <c r="N774" s="141"/>
      <c r="O774" s="141"/>
      <c r="P774" s="141"/>
      <c r="Q774" s="141"/>
      <c r="R774" s="142"/>
    </row>
    <row r="775" spans="1:19" s="5" customFormat="1" ht="45">
      <c r="A775" s="140"/>
      <c r="B775" s="165" t="s">
        <v>1212</v>
      </c>
      <c r="C775" s="56" t="s">
        <v>662</v>
      </c>
      <c r="D775" s="56" t="s">
        <v>663</v>
      </c>
      <c r="E775" s="143">
        <v>65383</v>
      </c>
      <c r="F775" s="143">
        <v>30000</v>
      </c>
      <c r="G775" s="141"/>
      <c r="H775" s="145">
        <f>E775-F775-G775</f>
        <v>35383</v>
      </c>
      <c r="I775" s="56" t="s">
        <v>668</v>
      </c>
      <c r="J775" s="141"/>
      <c r="K775" s="141"/>
      <c r="L775" s="141"/>
      <c r="M775" s="141"/>
      <c r="N775" s="141"/>
      <c r="O775" s="167" t="s">
        <v>1839</v>
      </c>
      <c r="P775" s="16" t="s">
        <v>1836</v>
      </c>
      <c r="Q775" s="141"/>
      <c r="R775" s="142"/>
      <c r="S775" s="144"/>
    </row>
    <row r="776" spans="1:19" s="5" customFormat="1" ht="45">
      <c r="A776" s="140"/>
      <c r="B776" s="165" t="s">
        <v>1215</v>
      </c>
      <c r="C776" s="56" t="s">
        <v>664</v>
      </c>
      <c r="D776" s="56" t="s">
        <v>665</v>
      </c>
      <c r="E776" s="143">
        <v>20001</v>
      </c>
      <c r="F776" s="143">
        <v>0</v>
      </c>
      <c r="G776" s="141"/>
      <c r="H776" s="145">
        <f aca="true" t="shared" si="13" ref="H776:H810">E776-F776-G776</f>
        <v>20001</v>
      </c>
      <c r="I776" s="56" t="s">
        <v>668</v>
      </c>
      <c r="J776" s="141"/>
      <c r="K776" s="141"/>
      <c r="L776" s="141"/>
      <c r="M776" s="141"/>
      <c r="N776" s="141"/>
      <c r="O776" s="167" t="s">
        <v>2503</v>
      </c>
      <c r="P776" s="16" t="s">
        <v>1837</v>
      </c>
      <c r="Q776" s="141"/>
      <c r="R776" s="142"/>
      <c r="S776" s="166"/>
    </row>
    <row r="777" spans="1:19" s="5" customFormat="1" ht="45">
      <c r="A777" s="140"/>
      <c r="B777" s="165" t="s">
        <v>1217</v>
      </c>
      <c r="C777" s="56" t="s">
        <v>666</v>
      </c>
      <c r="D777" s="56" t="s">
        <v>667</v>
      </c>
      <c r="E777" s="143">
        <v>42000</v>
      </c>
      <c r="F777" s="143">
        <v>200</v>
      </c>
      <c r="G777" s="141"/>
      <c r="H777" s="145">
        <f t="shared" si="13"/>
        <v>41800</v>
      </c>
      <c r="I777" s="56" t="s">
        <v>669</v>
      </c>
      <c r="J777" s="141"/>
      <c r="K777" s="141"/>
      <c r="L777" s="141"/>
      <c r="M777" s="141"/>
      <c r="N777" s="141"/>
      <c r="O777" s="167" t="s">
        <v>1840</v>
      </c>
      <c r="P777" s="16" t="s">
        <v>2530</v>
      </c>
      <c r="Q777" s="141"/>
      <c r="R777" s="142"/>
      <c r="S777" s="144"/>
    </row>
    <row r="778" spans="1:19" s="5" customFormat="1" ht="45">
      <c r="A778" s="140"/>
      <c r="B778" s="165" t="s">
        <v>1219</v>
      </c>
      <c r="C778" s="56" t="s">
        <v>1830</v>
      </c>
      <c r="D778" s="56" t="s">
        <v>1831</v>
      </c>
      <c r="E778" s="143">
        <v>2466</v>
      </c>
      <c r="F778" s="143"/>
      <c r="G778" s="141"/>
      <c r="H778" s="145">
        <f t="shared" si="13"/>
        <v>2466</v>
      </c>
      <c r="I778" s="56" t="s">
        <v>669</v>
      </c>
      <c r="J778" s="141"/>
      <c r="K778" s="141"/>
      <c r="L778" s="141"/>
      <c r="M778" s="141"/>
      <c r="N778" s="141"/>
      <c r="O778" s="167" t="s">
        <v>1841</v>
      </c>
      <c r="P778" s="16" t="s">
        <v>1838</v>
      </c>
      <c r="Q778" s="141"/>
      <c r="R778" s="142"/>
      <c r="S778" s="144"/>
    </row>
    <row r="779" spans="1:19" s="5" customFormat="1" ht="45">
      <c r="A779" s="140"/>
      <c r="B779" s="165" t="s">
        <v>1222</v>
      </c>
      <c r="C779" s="56" t="s">
        <v>1832</v>
      </c>
      <c r="D779" s="56" t="s">
        <v>1833</v>
      </c>
      <c r="E779" s="143">
        <v>71862</v>
      </c>
      <c r="F779" s="143">
        <v>37287</v>
      </c>
      <c r="G779" s="141"/>
      <c r="H779" s="145">
        <f t="shared" si="13"/>
        <v>34575</v>
      </c>
      <c r="I779" s="56" t="s">
        <v>669</v>
      </c>
      <c r="J779" s="141"/>
      <c r="K779" s="141"/>
      <c r="L779" s="141"/>
      <c r="M779" s="141"/>
      <c r="N779" s="141"/>
      <c r="O779" s="167" t="s">
        <v>1842</v>
      </c>
      <c r="P779" s="16" t="s">
        <v>2531</v>
      </c>
      <c r="Q779" s="141"/>
      <c r="R779" s="142"/>
      <c r="S779" s="144"/>
    </row>
    <row r="780" spans="1:19" s="5" customFormat="1" ht="45">
      <c r="A780" s="140"/>
      <c r="B780" s="165" t="s">
        <v>1225</v>
      </c>
      <c r="C780" s="56" t="s">
        <v>1834</v>
      </c>
      <c r="D780" s="56" t="s">
        <v>1835</v>
      </c>
      <c r="E780" s="143">
        <v>5200</v>
      </c>
      <c r="F780" s="143">
        <v>200</v>
      </c>
      <c r="G780" s="141"/>
      <c r="H780" s="145">
        <f t="shared" si="13"/>
        <v>5000</v>
      </c>
      <c r="I780" s="56" t="s">
        <v>669</v>
      </c>
      <c r="J780" s="141"/>
      <c r="K780" s="141"/>
      <c r="L780" s="141"/>
      <c r="M780" s="141"/>
      <c r="N780" s="141"/>
      <c r="O780" s="167" t="s">
        <v>2504</v>
      </c>
      <c r="P780" s="16" t="s">
        <v>2532</v>
      </c>
      <c r="Q780" s="141"/>
      <c r="R780" s="142"/>
      <c r="S780" s="144"/>
    </row>
    <row r="781" spans="1:19" s="5" customFormat="1" ht="56.25">
      <c r="A781" s="140"/>
      <c r="B781" s="165" t="s">
        <v>1228</v>
      </c>
      <c r="C781" s="56" t="s">
        <v>2441</v>
      </c>
      <c r="D781" s="56" t="s">
        <v>2442</v>
      </c>
      <c r="E781" s="143">
        <v>10103</v>
      </c>
      <c r="F781" s="143">
        <v>0</v>
      </c>
      <c r="G781" s="162"/>
      <c r="H781" s="145">
        <f t="shared" si="13"/>
        <v>10103</v>
      </c>
      <c r="I781" s="56" t="s">
        <v>669</v>
      </c>
      <c r="J781" s="162"/>
      <c r="K781" s="162"/>
      <c r="L781" s="162"/>
      <c r="M781" s="162"/>
      <c r="N781" s="162"/>
      <c r="O781" s="167" t="s">
        <v>2505</v>
      </c>
      <c r="P781" s="16" t="s">
        <v>2533</v>
      </c>
      <c r="Q781" s="162"/>
      <c r="R781" s="162"/>
      <c r="S781" s="144"/>
    </row>
    <row r="782" spans="1:19" s="5" customFormat="1" ht="45">
      <c r="A782" s="140"/>
      <c r="B782" s="165" t="s">
        <v>1229</v>
      </c>
      <c r="C782" s="56" t="s">
        <v>2443</v>
      </c>
      <c r="D782" s="56" t="s">
        <v>2444</v>
      </c>
      <c r="E782" s="143">
        <v>4200</v>
      </c>
      <c r="F782" s="143">
        <v>0</v>
      </c>
      <c r="G782" s="164"/>
      <c r="H782" s="145">
        <f t="shared" si="13"/>
        <v>4200</v>
      </c>
      <c r="I782" s="56" t="s">
        <v>2500</v>
      </c>
      <c r="J782" s="164"/>
      <c r="K782" s="164"/>
      <c r="L782" s="164"/>
      <c r="M782" s="164"/>
      <c r="N782" s="164"/>
      <c r="O782" s="167" t="s">
        <v>2506</v>
      </c>
      <c r="P782" s="16" t="s">
        <v>2534</v>
      </c>
      <c r="Q782" s="164"/>
      <c r="R782" s="164"/>
      <c r="S782" s="144"/>
    </row>
    <row r="783" spans="1:19" s="5" customFormat="1" ht="45">
      <c r="A783" s="140"/>
      <c r="B783" s="165" t="s">
        <v>1232</v>
      </c>
      <c r="C783" s="56" t="s">
        <v>2445</v>
      </c>
      <c r="D783" s="56" t="s">
        <v>2446</v>
      </c>
      <c r="E783" s="143">
        <v>5200</v>
      </c>
      <c r="F783" s="143">
        <v>0</v>
      </c>
      <c r="G783" s="164"/>
      <c r="H783" s="145">
        <f t="shared" si="13"/>
        <v>5200</v>
      </c>
      <c r="I783" s="56" t="s">
        <v>2501</v>
      </c>
      <c r="J783" s="164"/>
      <c r="K783" s="164"/>
      <c r="L783" s="164"/>
      <c r="M783" s="164"/>
      <c r="N783" s="164"/>
      <c r="O783" s="167" t="s">
        <v>2507</v>
      </c>
      <c r="P783" s="16" t="s">
        <v>2534</v>
      </c>
      <c r="Q783" s="164"/>
      <c r="R783" s="164"/>
      <c r="S783" s="144"/>
    </row>
    <row r="784" spans="1:19" s="5" customFormat="1" ht="45">
      <c r="A784" s="140"/>
      <c r="B784" s="165" t="s">
        <v>1233</v>
      </c>
      <c r="C784" s="56" t="s">
        <v>2447</v>
      </c>
      <c r="D784" s="56" t="s">
        <v>2444</v>
      </c>
      <c r="E784" s="143">
        <v>5200</v>
      </c>
      <c r="F784" s="143">
        <v>200</v>
      </c>
      <c r="G784" s="164"/>
      <c r="H784" s="145">
        <f t="shared" si="13"/>
        <v>5000</v>
      </c>
      <c r="I784" s="56" t="s">
        <v>2501</v>
      </c>
      <c r="J784" s="164"/>
      <c r="K784" s="164"/>
      <c r="L784" s="164"/>
      <c r="M784" s="164"/>
      <c r="N784" s="164"/>
      <c r="O784" s="167" t="s">
        <v>2508</v>
      </c>
      <c r="P784" s="16" t="s">
        <v>2534</v>
      </c>
      <c r="Q784" s="164"/>
      <c r="R784" s="164"/>
      <c r="S784" s="144"/>
    </row>
    <row r="785" spans="1:19" s="5" customFormat="1" ht="45">
      <c r="A785" s="140"/>
      <c r="B785" s="165" t="s">
        <v>1234</v>
      </c>
      <c r="C785" s="56" t="s">
        <v>2448</v>
      </c>
      <c r="D785" s="56" t="s">
        <v>2449</v>
      </c>
      <c r="E785" s="143">
        <v>40452</v>
      </c>
      <c r="F785" s="143">
        <v>36002</v>
      </c>
      <c r="G785" s="164"/>
      <c r="H785" s="145">
        <f t="shared" si="13"/>
        <v>4450</v>
      </c>
      <c r="I785" s="56" t="s">
        <v>2502</v>
      </c>
      <c r="J785" s="164"/>
      <c r="K785" s="164"/>
      <c r="L785" s="164"/>
      <c r="M785" s="164"/>
      <c r="N785" s="164"/>
      <c r="O785" s="167" t="s">
        <v>2509</v>
      </c>
      <c r="P785" s="16" t="s">
        <v>2535</v>
      </c>
      <c r="Q785" s="164"/>
      <c r="R785" s="164"/>
      <c r="S785" s="144"/>
    </row>
    <row r="786" spans="1:19" s="5" customFormat="1" ht="45">
      <c r="A786" s="140"/>
      <c r="B786" s="165" t="s">
        <v>1237</v>
      </c>
      <c r="C786" s="56" t="s">
        <v>2450</v>
      </c>
      <c r="D786" s="56" t="s">
        <v>665</v>
      </c>
      <c r="E786" s="143">
        <v>5650</v>
      </c>
      <c r="F786" s="143">
        <v>400</v>
      </c>
      <c r="G786" s="164"/>
      <c r="H786" s="145">
        <f t="shared" si="13"/>
        <v>5250</v>
      </c>
      <c r="I786" s="56" t="s">
        <v>2502</v>
      </c>
      <c r="J786" s="164"/>
      <c r="K786" s="164"/>
      <c r="L786" s="164"/>
      <c r="M786" s="164"/>
      <c r="N786" s="164"/>
      <c r="O786" s="167" t="s">
        <v>2510</v>
      </c>
      <c r="P786" s="16" t="s">
        <v>2536</v>
      </c>
      <c r="Q786" s="164"/>
      <c r="R786" s="164"/>
      <c r="S786" s="144"/>
    </row>
    <row r="787" spans="1:19" s="5" customFormat="1" ht="45">
      <c r="A787" s="140"/>
      <c r="B787" s="165" t="s">
        <v>1238</v>
      </c>
      <c r="C787" s="56" t="s">
        <v>2451</v>
      </c>
      <c r="D787" s="56" t="s">
        <v>2452</v>
      </c>
      <c r="E787" s="143">
        <v>5200</v>
      </c>
      <c r="F787" s="143">
        <v>200</v>
      </c>
      <c r="G787" s="164"/>
      <c r="H787" s="145">
        <f t="shared" si="13"/>
        <v>5000</v>
      </c>
      <c r="I787" s="56" t="s">
        <v>2502</v>
      </c>
      <c r="J787" s="164"/>
      <c r="K787" s="164"/>
      <c r="L787" s="164"/>
      <c r="M787" s="164"/>
      <c r="N787" s="164"/>
      <c r="O787" s="167" t="s">
        <v>2511</v>
      </c>
      <c r="P787" s="16" t="s">
        <v>2537</v>
      </c>
      <c r="Q787" s="164"/>
      <c r="R787" s="164"/>
      <c r="S787" s="144"/>
    </row>
    <row r="788" spans="1:19" s="5" customFormat="1" ht="45">
      <c r="A788" s="140"/>
      <c r="B788" s="165" t="s">
        <v>2453</v>
      </c>
      <c r="C788" s="56" t="s">
        <v>2454</v>
      </c>
      <c r="D788" s="56" t="s">
        <v>2455</v>
      </c>
      <c r="E788" s="143">
        <v>5200</v>
      </c>
      <c r="F788" s="143">
        <v>0</v>
      </c>
      <c r="G788" s="164"/>
      <c r="H788" s="145">
        <f t="shared" si="13"/>
        <v>5200</v>
      </c>
      <c r="I788" s="56" t="s">
        <v>2502</v>
      </c>
      <c r="J788" s="164"/>
      <c r="K788" s="164"/>
      <c r="L788" s="164"/>
      <c r="M788" s="164"/>
      <c r="N788" s="164"/>
      <c r="O788" s="167" t="s">
        <v>2512</v>
      </c>
      <c r="P788" s="16" t="s">
        <v>2538</v>
      </c>
      <c r="Q788" s="164"/>
      <c r="R788" s="164"/>
      <c r="S788" s="144"/>
    </row>
    <row r="789" spans="1:19" s="5" customFormat="1" ht="45">
      <c r="A789" s="140"/>
      <c r="B789" s="165" t="s">
        <v>2456</v>
      </c>
      <c r="C789" s="56" t="s">
        <v>2457</v>
      </c>
      <c r="D789" s="56" t="s">
        <v>2458</v>
      </c>
      <c r="E789" s="143">
        <v>5400</v>
      </c>
      <c r="F789" s="143">
        <v>0</v>
      </c>
      <c r="G789" s="164"/>
      <c r="H789" s="145">
        <f t="shared" si="13"/>
        <v>5400</v>
      </c>
      <c r="I789" s="56" t="s">
        <v>2502</v>
      </c>
      <c r="J789" s="164"/>
      <c r="K789" s="164"/>
      <c r="L789" s="164"/>
      <c r="M789" s="164"/>
      <c r="N789" s="164"/>
      <c r="O789" s="167" t="s">
        <v>2513</v>
      </c>
      <c r="P789" s="16" t="s">
        <v>2539</v>
      </c>
      <c r="Q789" s="164"/>
      <c r="R789" s="164"/>
      <c r="S789" s="144"/>
    </row>
    <row r="790" spans="1:19" s="5" customFormat="1" ht="45">
      <c r="A790" s="140"/>
      <c r="B790" s="165" t="s">
        <v>2459</v>
      </c>
      <c r="C790" s="56" t="s">
        <v>2460</v>
      </c>
      <c r="D790" s="56" t="s">
        <v>2461</v>
      </c>
      <c r="E790" s="143">
        <v>8300</v>
      </c>
      <c r="F790" s="143">
        <v>0</v>
      </c>
      <c r="G790" s="164"/>
      <c r="H790" s="145">
        <f t="shared" si="13"/>
        <v>8300</v>
      </c>
      <c r="I790" s="56" t="s">
        <v>2502</v>
      </c>
      <c r="J790" s="164"/>
      <c r="K790" s="164"/>
      <c r="L790" s="164"/>
      <c r="M790" s="164"/>
      <c r="N790" s="164"/>
      <c r="O790" s="167" t="s">
        <v>2514</v>
      </c>
      <c r="P790" s="16" t="s">
        <v>2540</v>
      </c>
      <c r="Q790" s="164"/>
      <c r="R790" s="164"/>
      <c r="S790" s="144"/>
    </row>
    <row r="791" spans="1:19" s="5" customFormat="1" ht="45">
      <c r="A791" s="140"/>
      <c r="B791" s="165" t="s">
        <v>2462</v>
      </c>
      <c r="C791" s="56" t="s">
        <v>2463</v>
      </c>
      <c r="D791" s="56" t="s">
        <v>2464</v>
      </c>
      <c r="E791" s="143">
        <v>5200</v>
      </c>
      <c r="F791" s="143">
        <v>0</v>
      </c>
      <c r="G791" s="164"/>
      <c r="H791" s="145">
        <f t="shared" si="13"/>
        <v>5200</v>
      </c>
      <c r="I791" s="56" t="s">
        <v>2502</v>
      </c>
      <c r="J791" s="164"/>
      <c r="K791" s="164"/>
      <c r="L791" s="164"/>
      <c r="M791" s="164"/>
      <c r="N791" s="164"/>
      <c r="O791" s="167" t="s">
        <v>2515</v>
      </c>
      <c r="P791" s="16" t="s">
        <v>2541</v>
      </c>
      <c r="Q791" s="164"/>
      <c r="R791" s="164"/>
      <c r="S791" s="144"/>
    </row>
    <row r="792" spans="1:19" s="5" customFormat="1" ht="45">
      <c r="A792" s="140"/>
      <c r="B792" s="165" t="s">
        <v>2465</v>
      </c>
      <c r="C792" s="56" t="s">
        <v>2466</v>
      </c>
      <c r="D792" s="56" t="s">
        <v>2467</v>
      </c>
      <c r="E792" s="143">
        <v>5400</v>
      </c>
      <c r="F792" s="143"/>
      <c r="G792" s="164"/>
      <c r="H792" s="145">
        <f t="shared" si="13"/>
        <v>5400</v>
      </c>
      <c r="I792" s="56" t="s">
        <v>2502</v>
      </c>
      <c r="J792" s="164"/>
      <c r="K792" s="164"/>
      <c r="L792" s="164"/>
      <c r="M792" s="164"/>
      <c r="N792" s="164"/>
      <c r="O792" s="167" t="s">
        <v>2516</v>
      </c>
      <c r="P792" s="16" t="s">
        <v>2534</v>
      </c>
      <c r="Q792" s="164"/>
      <c r="R792" s="164"/>
      <c r="S792" s="144"/>
    </row>
    <row r="793" spans="1:19" s="5" customFormat="1" ht="45">
      <c r="A793" s="140"/>
      <c r="B793" s="165" t="s">
        <v>2468</v>
      </c>
      <c r="C793" s="56" t="s">
        <v>2469</v>
      </c>
      <c r="D793" s="56" t="s">
        <v>2467</v>
      </c>
      <c r="E793" s="143">
        <v>5200</v>
      </c>
      <c r="F793" s="143">
        <v>200</v>
      </c>
      <c r="G793" s="164"/>
      <c r="H793" s="145">
        <f t="shared" si="13"/>
        <v>5000</v>
      </c>
      <c r="I793" s="56" t="s">
        <v>2502</v>
      </c>
      <c r="J793" s="164"/>
      <c r="K793" s="164"/>
      <c r="L793" s="164"/>
      <c r="M793" s="164"/>
      <c r="N793" s="164"/>
      <c r="O793" s="167" t="s">
        <v>2517</v>
      </c>
      <c r="P793" s="16" t="s">
        <v>2534</v>
      </c>
      <c r="Q793" s="164"/>
      <c r="R793" s="164"/>
      <c r="S793" s="144"/>
    </row>
    <row r="794" spans="1:19" s="5" customFormat="1" ht="45">
      <c r="A794" s="140"/>
      <c r="B794" s="165" t="s">
        <v>2470</v>
      </c>
      <c r="C794" s="56" t="s">
        <v>2471</v>
      </c>
      <c r="D794" s="56" t="s">
        <v>2472</v>
      </c>
      <c r="E794" s="143">
        <v>4200</v>
      </c>
      <c r="F794" s="143"/>
      <c r="G794" s="164"/>
      <c r="H794" s="145">
        <f t="shared" si="13"/>
        <v>4200</v>
      </c>
      <c r="I794" s="56" t="s">
        <v>2502</v>
      </c>
      <c r="J794" s="164"/>
      <c r="K794" s="164"/>
      <c r="L794" s="164"/>
      <c r="M794" s="164"/>
      <c r="N794" s="164"/>
      <c r="O794" s="167" t="s">
        <v>2518</v>
      </c>
      <c r="P794" s="16" t="s">
        <v>2534</v>
      </c>
      <c r="Q794" s="164"/>
      <c r="R794" s="164"/>
      <c r="S794" s="144"/>
    </row>
    <row r="795" spans="1:19" s="5" customFormat="1" ht="45">
      <c r="A795" s="140"/>
      <c r="B795" s="165" t="s">
        <v>2473</v>
      </c>
      <c r="C795" s="56" t="s">
        <v>2474</v>
      </c>
      <c r="D795" s="56" t="s">
        <v>2475</v>
      </c>
      <c r="E795" s="143">
        <v>5400</v>
      </c>
      <c r="F795" s="143"/>
      <c r="G795" s="164"/>
      <c r="H795" s="145">
        <f t="shared" si="13"/>
        <v>5400</v>
      </c>
      <c r="I795" s="56" t="s">
        <v>2502</v>
      </c>
      <c r="J795" s="164"/>
      <c r="K795" s="164"/>
      <c r="L795" s="164"/>
      <c r="M795" s="164"/>
      <c r="N795" s="164"/>
      <c r="O795" s="167" t="s">
        <v>2519</v>
      </c>
      <c r="P795" s="16" t="s">
        <v>2534</v>
      </c>
      <c r="Q795" s="164"/>
      <c r="R795" s="164"/>
      <c r="S795" s="144"/>
    </row>
    <row r="796" spans="1:19" s="5" customFormat="1" ht="45">
      <c r="A796" s="140"/>
      <c r="B796" s="165" t="s">
        <v>2476</v>
      </c>
      <c r="C796" s="56" t="s">
        <v>2477</v>
      </c>
      <c r="D796" s="56" t="s">
        <v>1831</v>
      </c>
      <c r="E796" s="143">
        <v>5200</v>
      </c>
      <c r="F796" s="143">
        <v>200</v>
      </c>
      <c r="G796" s="164"/>
      <c r="H796" s="145">
        <f t="shared" si="13"/>
        <v>5000</v>
      </c>
      <c r="I796" s="56" t="s">
        <v>2502</v>
      </c>
      <c r="J796" s="164"/>
      <c r="K796" s="164"/>
      <c r="L796" s="164"/>
      <c r="M796" s="164"/>
      <c r="N796" s="164"/>
      <c r="O796" s="167" t="s">
        <v>2520</v>
      </c>
      <c r="P796" s="16" t="s">
        <v>2542</v>
      </c>
      <c r="Q796" s="164"/>
      <c r="R796" s="164"/>
      <c r="S796" s="144"/>
    </row>
    <row r="797" spans="1:19" s="5" customFormat="1" ht="45">
      <c r="A797" s="140"/>
      <c r="B797" s="165" t="s">
        <v>2478</v>
      </c>
      <c r="C797" s="56" t="s">
        <v>2479</v>
      </c>
      <c r="D797" s="56" t="s">
        <v>2480</v>
      </c>
      <c r="E797" s="143">
        <v>4350</v>
      </c>
      <c r="F797" s="143"/>
      <c r="G797" s="164"/>
      <c r="H797" s="145">
        <f t="shared" si="13"/>
        <v>4350</v>
      </c>
      <c r="I797" s="56" t="s">
        <v>2502</v>
      </c>
      <c r="J797" s="164"/>
      <c r="K797" s="164"/>
      <c r="L797" s="164"/>
      <c r="M797" s="164"/>
      <c r="N797" s="164"/>
      <c r="O797" s="167" t="s">
        <v>2521</v>
      </c>
      <c r="P797" s="16" t="s">
        <v>2543</v>
      </c>
      <c r="Q797" s="164"/>
      <c r="R797" s="164"/>
      <c r="S797" s="144"/>
    </row>
    <row r="798" spans="1:19" s="5" customFormat="1" ht="45">
      <c r="A798" s="140"/>
      <c r="B798" s="165" t="s">
        <v>2481</v>
      </c>
      <c r="C798" s="56" t="s">
        <v>2482</v>
      </c>
      <c r="D798" s="56" t="s">
        <v>2483</v>
      </c>
      <c r="E798" s="143">
        <v>17262</v>
      </c>
      <c r="F798" s="143">
        <v>200</v>
      </c>
      <c r="G798" s="164"/>
      <c r="H798" s="145">
        <f t="shared" si="13"/>
        <v>17062</v>
      </c>
      <c r="I798" s="56" t="s">
        <v>2502</v>
      </c>
      <c r="J798" s="164"/>
      <c r="K798" s="164"/>
      <c r="L798" s="164"/>
      <c r="M798" s="164"/>
      <c r="N798" s="164"/>
      <c r="O798" s="167" t="s">
        <v>2522</v>
      </c>
      <c r="P798" s="16" t="s">
        <v>2544</v>
      </c>
      <c r="Q798" s="164"/>
      <c r="R798" s="164"/>
      <c r="S798" s="144"/>
    </row>
    <row r="799" spans="1:19" s="5" customFormat="1" ht="33.75">
      <c r="A799" s="140"/>
      <c r="B799" s="165" t="s">
        <v>2484</v>
      </c>
      <c r="C799" s="56" t="s">
        <v>2485</v>
      </c>
      <c r="D799" s="56" t="s">
        <v>1835</v>
      </c>
      <c r="E799" s="143">
        <v>3200</v>
      </c>
      <c r="F799" s="143"/>
      <c r="G799" s="164"/>
      <c r="H799" s="145">
        <f t="shared" si="13"/>
        <v>3200</v>
      </c>
      <c r="I799" s="56" t="s">
        <v>2502</v>
      </c>
      <c r="J799" s="164"/>
      <c r="K799" s="164"/>
      <c r="L799" s="164"/>
      <c r="M799" s="164"/>
      <c r="N799" s="164"/>
      <c r="O799" s="167" t="s">
        <v>2523</v>
      </c>
      <c r="P799" s="16" t="s">
        <v>2545</v>
      </c>
      <c r="Q799" s="164"/>
      <c r="R799" s="164"/>
      <c r="S799" s="144"/>
    </row>
    <row r="800" spans="1:19" s="5" customFormat="1" ht="45">
      <c r="A800" s="140"/>
      <c r="B800" s="165" t="s">
        <v>2486</v>
      </c>
      <c r="C800" s="56" t="s">
        <v>2487</v>
      </c>
      <c r="D800" s="56" t="s">
        <v>2488</v>
      </c>
      <c r="E800" s="143">
        <v>12387</v>
      </c>
      <c r="F800" s="143"/>
      <c r="G800" s="164"/>
      <c r="H800" s="145">
        <f t="shared" si="13"/>
        <v>12387</v>
      </c>
      <c r="I800" s="56" t="s">
        <v>2502</v>
      </c>
      <c r="J800" s="164"/>
      <c r="K800" s="164"/>
      <c r="L800" s="164"/>
      <c r="M800" s="164"/>
      <c r="N800" s="164"/>
      <c r="O800" s="167" t="s">
        <v>2524</v>
      </c>
      <c r="P800" s="16" t="s">
        <v>2544</v>
      </c>
      <c r="Q800" s="164"/>
      <c r="R800" s="164"/>
      <c r="S800" s="144"/>
    </row>
    <row r="801" spans="1:19" s="5" customFormat="1" ht="45">
      <c r="A801" s="140"/>
      <c r="B801" s="165" t="s">
        <v>2489</v>
      </c>
      <c r="C801" s="56" t="s">
        <v>4284</v>
      </c>
      <c r="D801" s="56" t="s">
        <v>2490</v>
      </c>
      <c r="E801" s="143">
        <v>3200</v>
      </c>
      <c r="F801" s="143"/>
      <c r="G801" s="164"/>
      <c r="H801" s="145">
        <f t="shared" si="13"/>
        <v>3200</v>
      </c>
      <c r="I801" s="56" t="s">
        <v>2502</v>
      </c>
      <c r="J801" s="164"/>
      <c r="K801" s="164"/>
      <c r="L801" s="164"/>
      <c r="M801" s="164"/>
      <c r="N801" s="164"/>
      <c r="O801" s="167" t="s">
        <v>2525</v>
      </c>
      <c r="P801" s="16" t="s">
        <v>2546</v>
      </c>
      <c r="Q801" s="164"/>
      <c r="R801" s="164"/>
      <c r="S801" s="144"/>
    </row>
    <row r="802" spans="1:19" s="5" customFormat="1" ht="45">
      <c r="A802" s="140"/>
      <c r="B802" s="165" t="s">
        <v>2491</v>
      </c>
      <c r="C802" s="56" t="s">
        <v>2492</v>
      </c>
      <c r="D802" s="56" t="s">
        <v>2455</v>
      </c>
      <c r="E802" s="143">
        <v>5200</v>
      </c>
      <c r="F802" s="143"/>
      <c r="G802" s="164"/>
      <c r="H802" s="145">
        <f t="shared" si="13"/>
        <v>5200</v>
      </c>
      <c r="I802" s="56" t="s">
        <v>2502</v>
      </c>
      <c r="J802" s="164"/>
      <c r="K802" s="164"/>
      <c r="L802" s="164"/>
      <c r="M802" s="164"/>
      <c r="N802" s="164"/>
      <c r="O802" s="167" t="s">
        <v>2526</v>
      </c>
      <c r="P802" s="16" t="s">
        <v>2537</v>
      </c>
      <c r="Q802" s="164"/>
      <c r="R802" s="164"/>
      <c r="S802" s="144"/>
    </row>
    <row r="803" spans="1:19" s="5" customFormat="1" ht="45">
      <c r="A803" s="140"/>
      <c r="B803" s="165" t="s">
        <v>2493</v>
      </c>
      <c r="C803" s="56" t="s">
        <v>2494</v>
      </c>
      <c r="D803" s="56" t="s">
        <v>2495</v>
      </c>
      <c r="E803" s="143">
        <v>2100</v>
      </c>
      <c r="F803" s="143"/>
      <c r="G803" s="164"/>
      <c r="H803" s="145">
        <f t="shared" si="13"/>
        <v>2100</v>
      </c>
      <c r="I803" s="56" t="s">
        <v>2502</v>
      </c>
      <c r="J803" s="164"/>
      <c r="K803" s="164"/>
      <c r="L803" s="164"/>
      <c r="M803" s="164"/>
      <c r="N803" s="164"/>
      <c r="O803" s="167" t="s">
        <v>2527</v>
      </c>
      <c r="P803" s="16" t="s">
        <v>2547</v>
      </c>
      <c r="Q803" s="164"/>
      <c r="R803" s="164"/>
      <c r="S803" s="144"/>
    </row>
    <row r="804" spans="1:19" s="5" customFormat="1" ht="45">
      <c r="A804" s="140"/>
      <c r="B804" s="165" t="s">
        <v>2496</v>
      </c>
      <c r="C804" s="56" t="s">
        <v>2497</v>
      </c>
      <c r="D804" s="56" t="s">
        <v>2467</v>
      </c>
      <c r="E804" s="143">
        <v>5200</v>
      </c>
      <c r="F804" s="143">
        <v>200</v>
      </c>
      <c r="G804" s="164"/>
      <c r="H804" s="145">
        <f t="shared" si="13"/>
        <v>5000</v>
      </c>
      <c r="I804" s="56" t="s">
        <v>2502</v>
      </c>
      <c r="J804" s="164"/>
      <c r="K804" s="164"/>
      <c r="L804" s="164"/>
      <c r="M804" s="164"/>
      <c r="N804" s="164"/>
      <c r="O804" s="167" t="s">
        <v>2528</v>
      </c>
      <c r="P804" s="16" t="s">
        <v>2534</v>
      </c>
      <c r="Q804" s="164"/>
      <c r="R804" s="164"/>
      <c r="S804" s="144"/>
    </row>
    <row r="805" spans="1:19" s="5" customFormat="1" ht="45">
      <c r="A805" s="140"/>
      <c r="B805" s="165" t="s">
        <v>2498</v>
      </c>
      <c r="C805" s="56" t="s">
        <v>2499</v>
      </c>
      <c r="D805" s="56" t="s">
        <v>665</v>
      </c>
      <c r="E805" s="143">
        <v>16500</v>
      </c>
      <c r="F805" s="143"/>
      <c r="G805" s="164"/>
      <c r="H805" s="145">
        <f t="shared" si="13"/>
        <v>16500</v>
      </c>
      <c r="I805" s="56" t="s">
        <v>2502</v>
      </c>
      <c r="J805" s="164"/>
      <c r="K805" s="164"/>
      <c r="L805" s="164"/>
      <c r="M805" s="164"/>
      <c r="N805" s="164"/>
      <c r="O805" s="167" t="s">
        <v>2529</v>
      </c>
      <c r="P805" s="16" t="s">
        <v>2548</v>
      </c>
      <c r="Q805" s="164"/>
      <c r="R805" s="164"/>
      <c r="S805" s="144"/>
    </row>
    <row r="806" spans="1:19" s="5" customFormat="1" ht="12.75">
      <c r="A806" s="140"/>
      <c r="B806" s="163"/>
      <c r="C806" s="164"/>
      <c r="D806" s="164"/>
      <c r="E806" s="164"/>
      <c r="F806" s="164"/>
      <c r="G806" s="164"/>
      <c r="H806" s="145">
        <f t="shared" si="13"/>
        <v>0</v>
      </c>
      <c r="I806" s="164"/>
      <c r="J806" s="164"/>
      <c r="K806" s="164"/>
      <c r="L806" s="164"/>
      <c r="M806" s="164"/>
      <c r="N806" s="164"/>
      <c r="O806" s="164"/>
      <c r="P806" s="164"/>
      <c r="Q806" s="164"/>
      <c r="R806" s="164"/>
      <c r="S806" s="164"/>
    </row>
    <row r="807" spans="1:19" s="5" customFormat="1" ht="12.75">
      <c r="A807" s="140"/>
      <c r="B807" s="163"/>
      <c r="C807" s="164"/>
      <c r="D807" s="164"/>
      <c r="E807" s="164"/>
      <c r="F807" s="164"/>
      <c r="G807" s="164"/>
      <c r="H807" s="145">
        <f t="shared" si="13"/>
        <v>0</v>
      </c>
      <c r="I807" s="164"/>
      <c r="J807" s="164"/>
      <c r="K807" s="164"/>
      <c r="L807" s="164"/>
      <c r="M807" s="164"/>
      <c r="N807" s="164"/>
      <c r="O807" s="164"/>
      <c r="P807" s="164"/>
      <c r="Q807" s="164"/>
      <c r="R807" s="164"/>
      <c r="S807" s="164"/>
    </row>
    <row r="808" spans="1:19" s="5" customFormat="1" ht="12.75">
      <c r="A808" s="140"/>
      <c r="B808" s="163"/>
      <c r="C808" s="164"/>
      <c r="D808" s="164"/>
      <c r="E808" s="164"/>
      <c r="F808" s="164"/>
      <c r="G808" s="164"/>
      <c r="H808" s="145">
        <f t="shared" si="13"/>
        <v>0</v>
      </c>
      <c r="I808" s="164"/>
      <c r="J808" s="164"/>
      <c r="K808" s="164"/>
      <c r="L808" s="164"/>
      <c r="M808" s="164"/>
      <c r="N808" s="164"/>
      <c r="O808" s="164"/>
      <c r="P808" s="164"/>
      <c r="Q808" s="164"/>
      <c r="R808" s="164"/>
      <c r="S808" s="164"/>
    </row>
    <row r="809" spans="1:19" s="5" customFormat="1" ht="12.75">
      <c r="A809" s="140"/>
      <c r="B809" s="163"/>
      <c r="C809" s="164"/>
      <c r="D809" s="164"/>
      <c r="E809" s="164"/>
      <c r="F809" s="164"/>
      <c r="G809" s="164"/>
      <c r="H809" s="145">
        <f t="shared" si="13"/>
        <v>0</v>
      </c>
      <c r="I809" s="164"/>
      <c r="J809" s="164"/>
      <c r="K809" s="164"/>
      <c r="L809" s="164"/>
      <c r="M809" s="164"/>
      <c r="N809" s="164"/>
      <c r="O809" s="164"/>
      <c r="P809" s="164"/>
      <c r="Q809" s="164"/>
      <c r="R809" s="164"/>
      <c r="S809" s="164"/>
    </row>
    <row r="810" spans="1:19" s="5" customFormat="1" ht="12.75">
      <c r="A810" s="140"/>
      <c r="B810" s="163"/>
      <c r="C810" s="164"/>
      <c r="D810" s="164"/>
      <c r="E810" s="164"/>
      <c r="F810" s="164"/>
      <c r="G810" s="164"/>
      <c r="H810" s="145">
        <f t="shared" si="13"/>
        <v>0</v>
      </c>
      <c r="I810" s="164"/>
      <c r="J810" s="164"/>
      <c r="K810" s="164"/>
      <c r="L810" s="164"/>
      <c r="M810" s="164"/>
      <c r="N810" s="164"/>
      <c r="O810" s="164"/>
      <c r="P810" s="164"/>
      <c r="Q810" s="164"/>
      <c r="R810" s="164"/>
      <c r="S810" s="164"/>
    </row>
    <row r="811" spans="1:116" s="1" customFormat="1" ht="13.5" customHeight="1">
      <c r="A811" s="13"/>
      <c r="B811" s="163"/>
      <c r="C811" s="164"/>
      <c r="D811" s="164"/>
      <c r="E811" s="164"/>
      <c r="F811" s="164"/>
      <c r="G811" s="164"/>
      <c r="H811" s="164"/>
      <c r="I811" s="164"/>
      <c r="J811" s="164"/>
      <c r="K811" s="164"/>
      <c r="L811" s="164"/>
      <c r="M811" s="164"/>
      <c r="N811" s="164"/>
      <c r="O811" s="164"/>
      <c r="P811" s="164"/>
      <c r="Q811" s="164"/>
      <c r="R811" s="164"/>
      <c r="S811" s="164"/>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row>
    <row r="812" spans="1:116" s="1" customFormat="1" ht="17.25" customHeight="1">
      <c r="A812" s="149" t="s">
        <v>33</v>
      </c>
      <c r="B812" s="516" t="s">
        <v>34</v>
      </c>
      <c r="C812" s="517"/>
      <c r="D812" s="517"/>
      <c r="E812" s="517"/>
      <c r="F812" s="517"/>
      <c r="G812" s="517"/>
      <c r="H812" s="517"/>
      <c r="I812" s="517"/>
      <c r="J812" s="517"/>
      <c r="K812" s="517"/>
      <c r="L812" s="517"/>
      <c r="M812" s="517"/>
      <c r="N812" s="517"/>
      <c r="O812" s="517"/>
      <c r="P812" s="517"/>
      <c r="Q812" s="517"/>
      <c r="R812" s="518"/>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row>
    <row r="813" spans="1:116" s="1" customFormat="1" ht="13.5" customHeight="1">
      <c r="A813" s="13"/>
      <c r="B813" s="24" t="s">
        <v>30</v>
      </c>
      <c r="C813" s="24">
        <v>98</v>
      </c>
      <c r="D813" s="24"/>
      <c r="E813" s="25">
        <f>SUM(E814:E913)</f>
        <v>1636910</v>
      </c>
      <c r="F813" s="25">
        <f>SUM(F814:F913)</f>
        <v>23649</v>
      </c>
      <c r="G813" s="25">
        <f>SUM(G814:G913)</f>
        <v>0</v>
      </c>
      <c r="H813" s="25">
        <f>SUM(H814:H913)</f>
        <v>1613261</v>
      </c>
      <c r="I813" s="24"/>
      <c r="J813" s="24"/>
      <c r="K813" s="24"/>
      <c r="L813" s="24"/>
      <c r="M813" s="24"/>
      <c r="N813" s="24"/>
      <c r="O813" s="24"/>
      <c r="P813" s="24"/>
      <c r="Q813" s="24"/>
      <c r="R813" s="24"/>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row>
    <row r="814" spans="1:116" s="1" customFormat="1" ht="66" customHeight="1">
      <c r="A814" s="13"/>
      <c r="B814" s="24">
        <v>1</v>
      </c>
      <c r="C814" s="20" t="s">
        <v>247</v>
      </c>
      <c r="D814" s="20" t="s">
        <v>248</v>
      </c>
      <c r="E814" s="234">
        <v>6134</v>
      </c>
      <c r="F814" s="20"/>
      <c r="G814" s="17"/>
      <c r="H814" s="34">
        <f>E814-F814-G814</f>
        <v>6134</v>
      </c>
      <c r="I814" s="20" t="s">
        <v>2928</v>
      </c>
      <c r="J814" s="24"/>
      <c r="K814" s="24"/>
      <c r="L814" s="24"/>
      <c r="M814" s="24"/>
      <c r="N814" s="24"/>
      <c r="O814" s="20" t="s">
        <v>2973</v>
      </c>
      <c r="P814" s="20" t="s">
        <v>3023</v>
      </c>
      <c r="Q814" s="22"/>
      <c r="R814" s="23"/>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row>
    <row r="815" spans="1:116" s="1" customFormat="1" ht="55.5" customHeight="1">
      <c r="A815" s="13"/>
      <c r="B815" s="24">
        <v>2</v>
      </c>
      <c r="C815" s="20" t="s">
        <v>249</v>
      </c>
      <c r="D815" s="20" t="s">
        <v>250</v>
      </c>
      <c r="E815" s="234">
        <v>15034</v>
      </c>
      <c r="F815" s="20"/>
      <c r="G815" s="13"/>
      <c r="H815" s="34">
        <f aca="true" t="shared" si="14" ref="H815:H878">E815-F815-G815</f>
        <v>15034</v>
      </c>
      <c r="I815" s="20" t="s">
        <v>2928</v>
      </c>
      <c r="J815" s="24"/>
      <c r="K815" s="24"/>
      <c r="L815" s="24"/>
      <c r="M815" s="24"/>
      <c r="N815" s="24"/>
      <c r="O815" s="20" t="s">
        <v>2974</v>
      </c>
      <c r="P815" s="20" t="s">
        <v>3024</v>
      </c>
      <c r="Q815" s="22"/>
      <c r="R815" s="23"/>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row>
    <row r="816" spans="1:116" s="1" customFormat="1" ht="59.25" customHeight="1">
      <c r="A816" s="13"/>
      <c r="B816" s="24">
        <v>3</v>
      </c>
      <c r="C816" s="20" t="s">
        <v>251</v>
      </c>
      <c r="D816" s="20" t="s">
        <v>252</v>
      </c>
      <c r="E816" s="234">
        <v>11400</v>
      </c>
      <c r="F816" s="20"/>
      <c r="G816" s="13"/>
      <c r="H816" s="34">
        <f t="shared" si="14"/>
        <v>11400</v>
      </c>
      <c r="I816" s="20" t="s">
        <v>2928</v>
      </c>
      <c r="J816" s="24"/>
      <c r="K816" s="24"/>
      <c r="L816" s="24"/>
      <c r="M816" s="24"/>
      <c r="N816" s="24"/>
      <c r="O816" s="20" t="s">
        <v>2975</v>
      </c>
      <c r="P816" s="20" t="s">
        <v>3025</v>
      </c>
      <c r="Q816" s="22"/>
      <c r="R816" s="23"/>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row>
    <row r="817" spans="1:116" s="1" customFormat="1" ht="55.5" customHeight="1">
      <c r="A817" s="13"/>
      <c r="B817" s="24">
        <v>4</v>
      </c>
      <c r="C817" s="20" t="s">
        <v>253</v>
      </c>
      <c r="D817" s="20" t="s">
        <v>248</v>
      </c>
      <c r="E817" s="234">
        <v>23596</v>
      </c>
      <c r="F817" s="20"/>
      <c r="G817" s="13"/>
      <c r="H817" s="34">
        <f t="shared" si="14"/>
        <v>23596</v>
      </c>
      <c r="I817" s="20" t="s">
        <v>2928</v>
      </c>
      <c r="J817" s="24"/>
      <c r="K817" s="24"/>
      <c r="L817" s="24"/>
      <c r="M817" s="24"/>
      <c r="N817" s="24"/>
      <c r="O817" s="20" t="s">
        <v>2976</v>
      </c>
      <c r="P817" s="20" t="s">
        <v>3026</v>
      </c>
      <c r="Q817" s="22"/>
      <c r="R817" s="23"/>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row>
    <row r="818" spans="1:116" s="1" customFormat="1" ht="55.5" customHeight="1">
      <c r="A818" s="13"/>
      <c r="B818" s="24">
        <v>5</v>
      </c>
      <c r="C818" s="20" t="s">
        <v>254</v>
      </c>
      <c r="D818" s="20" t="s">
        <v>248</v>
      </c>
      <c r="E818" s="234">
        <v>3312</v>
      </c>
      <c r="F818" s="20"/>
      <c r="G818" s="13"/>
      <c r="H818" s="34">
        <f t="shared" si="14"/>
        <v>3312</v>
      </c>
      <c r="I818" s="20" t="s">
        <v>2928</v>
      </c>
      <c r="J818" s="24"/>
      <c r="K818" s="24"/>
      <c r="L818" s="24"/>
      <c r="M818" s="24"/>
      <c r="N818" s="24"/>
      <c r="O818" s="20" t="s">
        <v>2977</v>
      </c>
      <c r="P818" s="20" t="s">
        <v>3027</v>
      </c>
      <c r="Q818" s="22"/>
      <c r="R818" s="23"/>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row>
    <row r="819" spans="1:116" s="1" customFormat="1" ht="55.5" customHeight="1">
      <c r="A819" s="13"/>
      <c r="B819" s="24">
        <v>6</v>
      </c>
      <c r="C819" s="20" t="s">
        <v>255</v>
      </c>
      <c r="D819" s="20" t="s">
        <v>248</v>
      </c>
      <c r="E819" s="234">
        <v>9250</v>
      </c>
      <c r="F819" s="20"/>
      <c r="G819" s="13"/>
      <c r="H819" s="34">
        <f t="shared" si="14"/>
        <v>9250</v>
      </c>
      <c r="I819" s="20" t="s">
        <v>2928</v>
      </c>
      <c r="J819" s="24"/>
      <c r="K819" s="24"/>
      <c r="L819" s="24"/>
      <c r="M819" s="24"/>
      <c r="N819" s="24"/>
      <c r="O819" s="20" t="s">
        <v>2978</v>
      </c>
      <c r="P819" s="20" t="s">
        <v>3028</v>
      </c>
      <c r="Q819" s="22"/>
      <c r="R819" s="23"/>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row>
    <row r="820" spans="1:116" s="1" customFormat="1" ht="55.5" customHeight="1">
      <c r="A820" s="13"/>
      <c r="B820" s="24">
        <v>7</v>
      </c>
      <c r="C820" s="20" t="s">
        <v>256</v>
      </c>
      <c r="D820" s="20" t="s">
        <v>257</v>
      </c>
      <c r="E820" s="234">
        <v>1348</v>
      </c>
      <c r="F820" s="20"/>
      <c r="G820" s="13"/>
      <c r="H820" s="34">
        <f t="shared" si="14"/>
        <v>1348</v>
      </c>
      <c r="I820" s="20" t="s">
        <v>2928</v>
      </c>
      <c r="J820" s="24"/>
      <c r="K820" s="24"/>
      <c r="L820" s="24"/>
      <c r="M820" s="24"/>
      <c r="N820" s="24"/>
      <c r="O820" s="20" t="s">
        <v>2979</v>
      </c>
      <c r="P820" s="20" t="s">
        <v>3029</v>
      </c>
      <c r="Q820" s="22"/>
      <c r="R820" s="23"/>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row>
    <row r="821" spans="1:116" s="1" customFormat="1" ht="55.5" customHeight="1">
      <c r="A821" s="13"/>
      <c r="B821" s="24">
        <v>8</v>
      </c>
      <c r="C821" s="20" t="s">
        <v>258</v>
      </c>
      <c r="D821" s="20" t="s">
        <v>250</v>
      </c>
      <c r="E821" s="234">
        <v>3323</v>
      </c>
      <c r="F821" s="20"/>
      <c r="G821" s="13"/>
      <c r="H821" s="34">
        <f t="shared" si="14"/>
        <v>3323</v>
      </c>
      <c r="I821" s="20" t="s">
        <v>2928</v>
      </c>
      <c r="J821" s="24"/>
      <c r="K821" s="24"/>
      <c r="L821" s="24"/>
      <c r="M821" s="24"/>
      <c r="N821" s="24"/>
      <c r="O821" s="20" t="s">
        <v>2980</v>
      </c>
      <c r="P821" s="20" t="s">
        <v>3030</v>
      </c>
      <c r="Q821" s="22"/>
      <c r="R821" s="23"/>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row>
    <row r="822" spans="1:116" s="1" customFormat="1" ht="55.5" customHeight="1">
      <c r="A822" s="13"/>
      <c r="B822" s="24">
        <v>9</v>
      </c>
      <c r="C822" s="20" t="s">
        <v>259</v>
      </c>
      <c r="D822" s="20" t="s">
        <v>260</v>
      </c>
      <c r="E822" s="234">
        <v>5813</v>
      </c>
      <c r="F822" s="20"/>
      <c r="G822" s="13"/>
      <c r="H822" s="34">
        <f t="shared" si="14"/>
        <v>5813</v>
      </c>
      <c r="I822" s="20" t="s">
        <v>2928</v>
      </c>
      <c r="J822" s="24"/>
      <c r="K822" s="24"/>
      <c r="L822" s="24"/>
      <c r="M822" s="24"/>
      <c r="N822" s="24"/>
      <c r="O822" s="20" t="s">
        <v>2981</v>
      </c>
      <c r="P822" s="20" t="s">
        <v>3031</v>
      </c>
      <c r="Q822" s="22"/>
      <c r="R822" s="23"/>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row>
    <row r="823" spans="1:116" s="1" customFormat="1" ht="55.5" customHeight="1">
      <c r="A823" s="13"/>
      <c r="B823" s="24">
        <v>10</v>
      </c>
      <c r="C823" s="20" t="s">
        <v>261</v>
      </c>
      <c r="D823" s="20" t="s">
        <v>2914</v>
      </c>
      <c r="E823" s="234">
        <v>32776</v>
      </c>
      <c r="F823" s="20"/>
      <c r="G823" s="13"/>
      <c r="H823" s="34">
        <f t="shared" si="14"/>
        <v>32776</v>
      </c>
      <c r="I823" s="20" t="s">
        <v>2928</v>
      </c>
      <c r="J823" s="24"/>
      <c r="K823" s="24"/>
      <c r="L823" s="24"/>
      <c r="M823" s="24"/>
      <c r="N823" s="24"/>
      <c r="O823" s="20" t="s">
        <v>2982</v>
      </c>
      <c r="P823" s="20" t="s">
        <v>3032</v>
      </c>
      <c r="Q823" s="22"/>
      <c r="R823" s="23"/>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row>
    <row r="824" spans="1:116" s="1" customFormat="1" ht="55.5" customHeight="1">
      <c r="A824" s="13"/>
      <c r="B824" s="24">
        <v>11</v>
      </c>
      <c r="C824" s="20" t="s">
        <v>262</v>
      </c>
      <c r="D824" s="20" t="s">
        <v>263</v>
      </c>
      <c r="E824" s="234">
        <v>5180</v>
      </c>
      <c r="F824" s="20"/>
      <c r="G824" s="13"/>
      <c r="H824" s="34">
        <f t="shared" si="14"/>
        <v>5180</v>
      </c>
      <c r="I824" s="20" t="s">
        <v>2928</v>
      </c>
      <c r="J824" s="24"/>
      <c r="K824" s="24"/>
      <c r="L824" s="24"/>
      <c r="M824" s="24"/>
      <c r="N824" s="24"/>
      <c r="O824" s="20" t="s">
        <v>2983</v>
      </c>
      <c r="P824" s="20" t="s">
        <v>3033</v>
      </c>
      <c r="Q824" s="22"/>
      <c r="R824" s="23"/>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row>
    <row r="825" spans="1:116" s="1" customFormat="1" ht="55.5" customHeight="1">
      <c r="A825" s="13"/>
      <c r="B825" s="24">
        <v>12</v>
      </c>
      <c r="C825" s="20" t="s">
        <v>2915</v>
      </c>
      <c r="D825" s="20" t="s">
        <v>264</v>
      </c>
      <c r="E825" s="234">
        <v>5000</v>
      </c>
      <c r="F825" s="20"/>
      <c r="G825" s="13"/>
      <c r="H825" s="34">
        <f t="shared" si="14"/>
        <v>5000</v>
      </c>
      <c r="I825" s="20" t="s">
        <v>2928</v>
      </c>
      <c r="J825" s="24"/>
      <c r="K825" s="24"/>
      <c r="L825" s="24"/>
      <c r="M825" s="24"/>
      <c r="N825" s="24"/>
      <c r="O825" s="20" t="s">
        <v>2984</v>
      </c>
      <c r="P825" s="20" t="s">
        <v>3034</v>
      </c>
      <c r="Q825" s="22"/>
      <c r="R825" s="23"/>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row>
    <row r="826" spans="1:116" s="1" customFormat="1" ht="55.5" customHeight="1">
      <c r="A826" s="13"/>
      <c r="B826" s="24">
        <v>13</v>
      </c>
      <c r="C826" s="20" t="s">
        <v>265</v>
      </c>
      <c r="D826" s="20" t="s">
        <v>2916</v>
      </c>
      <c r="E826" s="234">
        <v>7500</v>
      </c>
      <c r="F826" s="20"/>
      <c r="G826" s="13"/>
      <c r="H826" s="34">
        <f t="shared" si="14"/>
        <v>7500</v>
      </c>
      <c r="I826" s="20" t="s">
        <v>2928</v>
      </c>
      <c r="J826" s="24"/>
      <c r="K826" s="24"/>
      <c r="L826" s="24"/>
      <c r="M826" s="24"/>
      <c r="N826" s="24"/>
      <c r="O826" s="20" t="s">
        <v>2985</v>
      </c>
      <c r="P826" s="20" t="s">
        <v>3035</v>
      </c>
      <c r="Q826" s="22"/>
      <c r="R826" s="23"/>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row>
    <row r="827" spans="1:116" s="1" customFormat="1" ht="55.5" customHeight="1">
      <c r="A827" s="13"/>
      <c r="B827" s="24">
        <v>14</v>
      </c>
      <c r="C827" s="20" t="s">
        <v>2917</v>
      </c>
      <c r="D827" s="20" t="s">
        <v>2918</v>
      </c>
      <c r="E827" s="234">
        <v>40050</v>
      </c>
      <c r="F827" s="20"/>
      <c r="G827" s="13"/>
      <c r="H827" s="34">
        <f t="shared" si="14"/>
        <v>40050</v>
      </c>
      <c r="I827" s="20" t="s">
        <v>2928</v>
      </c>
      <c r="J827" s="24"/>
      <c r="K827" s="24"/>
      <c r="L827" s="24"/>
      <c r="M827" s="24"/>
      <c r="N827" s="24"/>
      <c r="O827" s="20" t="s">
        <v>2986</v>
      </c>
      <c r="P827" s="20" t="s">
        <v>3036</v>
      </c>
      <c r="Q827" s="22"/>
      <c r="R827" s="23"/>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row>
    <row r="828" spans="1:116" s="1" customFormat="1" ht="55.5" customHeight="1">
      <c r="A828" s="13"/>
      <c r="B828" s="24">
        <v>15</v>
      </c>
      <c r="C828" s="20" t="s">
        <v>2917</v>
      </c>
      <c r="D828" s="20" t="s">
        <v>2918</v>
      </c>
      <c r="E828" s="234">
        <v>9750</v>
      </c>
      <c r="F828" s="20"/>
      <c r="G828" s="13"/>
      <c r="H828" s="34">
        <f t="shared" si="14"/>
        <v>9750</v>
      </c>
      <c r="I828" s="20" t="s">
        <v>2928</v>
      </c>
      <c r="J828" s="24"/>
      <c r="K828" s="24"/>
      <c r="L828" s="24"/>
      <c r="M828" s="24"/>
      <c r="N828" s="24"/>
      <c r="O828" s="20" t="s">
        <v>2987</v>
      </c>
      <c r="P828" s="20" t="s">
        <v>3037</v>
      </c>
      <c r="Q828" s="22"/>
      <c r="R828" s="23"/>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row>
    <row r="829" spans="1:116" s="1" customFormat="1" ht="55.5" customHeight="1">
      <c r="A829" s="13"/>
      <c r="B829" s="24">
        <v>16</v>
      </c>
      <c r="C829" s="20" t="s">
        <v>2917</v>
      </c>
      <c r="D829" s="20" t="s">
        <v>2918</v>
      </c>
      <c r="E829" s="234">
        <v>6000</v>
      </c>
      <c r="F829" s="20"/>
      <c r="G829" s="13"/>
      <c r="H829" s="34">
        <f t="shared" si="14"/>
        <v>6000</v>
      </c>
      <c r="I829" s="20" t="s">
        <v>2928</v>
      </c>
      <c r="J829" s="24"/>
      <c r="K829" s="24"/>
      <c r="L829" s="24"/>
      <c r="M829" s="24"/>
      <c r="N829" s="24"/>
      <c r="O829" s="20" t="s">
        <v>2988</v>
      </c>
      <c r="P829" s="20" t="s">
        <v>3038</v>
      </c>
      <c r="Q829" s="22"/>
      <c r="R829" s="23"/>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row>
    <row r="830" spans="1:116" s="1" customFormat="1" ht="55.5" customHeight="1">
      <c r="A830" s="13"/>
      <c r="B830" s="24">
        <v>17</v>
      </c>
      <c r="C830" s="20" t="s">
        <v>2917</v>
      </c>
      <c r="D830" s="20" t="s">
        <v>2918</v>
      </c>
      <c r="E830" s="234">
        <v>4063</v>
      </c>
      <c r="F830" s="20"/>
      <c r="G830" s="13"/>
      <c r="H830" s="34">
        <f t="shared" si="14"/>
        <v>4063</v>
      </c>
      <c r="I830" s="20" t="s">
        <v>2928</v>
      </c>
      <c r="J830" s="24"/>
      <c r="K830" s="24"/>
      <c r="L830" s="24"/>
      <c r="M830" s="24"/>
      <c r="N830" s="24"/>
      <c r="O830" s="20" t="s">
        <v>2989</v>
      </c>
      <c r="P830" s="20" t="s">
        <v>3039</v>
      </c>
      <c r="Q830" s="22"/>
      <c r="R830" s="23"/>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row>
    <row r="831" spans="1:116" s="1" customFormat="1" ht="55.5" customHeight="1">
      <c r="A831" s="13"/>
      <c r="B831" s="24">
        <v>18</v>
      </c>
      <c r="C831" s="20" t="s">
        <v>2917</v>
      </c>
      <c r="D831" s="20" t="s">
        <v>2918</v>
      </c>
      <c r="E831" s="234">
        <v>11022</v>
      </c>
      <c r="F831" s="20"/>
      <c r="G831" s="13"/>
      <c r="H831" s="34">
        <f t="shared" si="14"/>
        <v>11022</v>
      </c>
      <c r="I831" s="20" t="s">
        <v>2928</v>
      </c>
      <c r="J831" s="24"/>
      <c r="K831" s="24"/>
      <c r="L831" s="24"/>
      <c r="M831" s="24"/>
      <c r="N831" s="24"/>
      <c r="O831" s="20" t="s">
        <v>2990</v>
      </c>
      <c r="P831" s="20" t="s">
        <v>3040</v>
      </c>
      <c r="Q831" s="22"/>
      <c r="R831" s="23"/>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row>
    <row r="832" spans="1:116" s="1" customFormat="1" ht="55.5" customHeight="1">
      <c r="A832" s="13"/>
      <c r="B832" s="24">
        <v>19</v>
      </c>
      <c r="C832" s="20" t="s">
        <v>2917</v>
      </c>
      <c r="D832" s="20" t="s">
        <v>2918</v>
      </c>
      <c r="E832" s="234">
        <v>2500</v>
      </c>
      <c r="F832" s="20"/>
      <c r="G832" s="13"/>
      <c r="H832" s="34">
        <f t="shared" si="14"/>
        <v>2500</v>
      </c>
      <c r="I832" s="20" t="s">
        <v>2928</v>
      </c>
      <c r="J832" s="24"/>
      <c r="K832" s="24"/>
      <c r="L832" s="24"/>
      <c r="M832" s="24"/>
      <c r="N832" s="24"/>
      <c r="O832" s="20" t="s">
        <v>2991</v>
      </c>
      <c r="P832" s="20" t="s">
        <v>3041</v>
      </c>
      <c r="Q832" s="22"/>
      <c r="R832" s="23"/>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row>
    <row r="833" spans="1:116" s="1" customFormat="1" ht="55.5" customHeight="1">
      <c r="A833" s="13"/>
      <c r="B833" s="24">
        <v>20</v>
      </c>
      <c r="C833" s="20" t="s">
        <v>2919</v>
      </c>
      <c r="D833" s="20" t="s">
        <v>2920</v>
      </c>
      <c r="E833" s="234">
        <v>9970</v>
      </c>
      <c r="F833" s="20"/>
      <c r="G833" s="13"/>
      <c r="H833" s="34">
        <f t="shared" si="14"/>
        <v>9970</v>
      </c>
      <c r="I833" s="20" t="s">
        <v>2928</v>
      </c>
      <c r="J833" s="24"/>
      <c r="K833" s="24"/>
      <c r="L833" s="24"/>
      <c r="M833" s="24"/>
      <c r="N833" s="24"/>
      <c r="O833" s="20" t="s">
        <v>2992</v>
      </c>
      <c r="P833" s="20" t="s">
        <v>3042</v>
      </c>
      <c r="Q833" s="22"/>
      <c r="R833" s="23"/>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row>
    <row r="834" spans="1:116" s="1" customFormat="1" ht="55.5" customHeight="1">
      <c r="A834" s="13"/>
      <c r="B834" s="24">
        <v>21</v>
      </c>
      <c r="C834" s="20" t="s">
        <v>2919</v>
      </c>
      <c r="D834" s="20" t="s">
        <v>2920</v>
      </c>
      <c r="E834" s="234">
        <v>5389</v>
      </c>
      <c r="F834" s="20"/>
      <c r="G834" s="38"/>
      <c r="H834" s="34">
        <f t="shared" si="14"/>
        <v>5389</v>
      </c>
      <c r="I834" s="20" t="s">
        <v>2928</v>
      </c>
      <c r="J834" s="24"/>
      <c r="K834" s="24"/>
      <c r="L834" s="24"/>
      <c r="M834" s="24"/>
      <c r="N834" s="24"/>
      <c r="O834" s="20" t="s">
        <v>2993</v>
      </c>
      <c r="P834" s="20" t="s">
        <v>3043</v>
      </c>
      <c r="Q834" s="22"/>
      <c r="R834" s="23"/>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row>
    <row r="835" spans="1:116" s="1" customFormat="1" ht="55.5" customHeight="1">
      <c r="A835" s="13"/>
      <c r="B835" s="24">
        <v>22</v>
      </c>
      <c r="C835" s="20" t="s">
        <v>2921</v>
      </c>
      <c r="D835" s="20" t="s">
        <v>2922</v>
      </c>
      <c r="E835" s="234">
        <v>2573</v>
      </c>
      <c r="F835" s="20"/>
      <c r="G835" s="17"/>
      <c r="H835" s="34">
        <f t="shared" si="14"/>
        <v>2573</v>
      </c>
      <c r="I835" s="20" t="s">
        <v>2928</v>
      </c>
      <c r="J835" s="24"/>
      <c r="K835" s="24"/>
      <c r="L835" s="24"/>
      <c r="M835" s="24"/>
      <c r="N835" s="24"/>
      <c r="O835" s="20" t="s">
        <v>2994</v>
      </c>
      <c r="P835" s="20" t="s">
        <v>3044</v>
      </c>
      <c r="Q835" s="22"/>
      <c r="R835" s="23"/>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row>
    <row r="836" spans="1:116" s="1" customFormat="1" ht="55.5" customHeight="1">
      <c r="A836" s="13"/>
      <c r="B836" s="24">
        <v>23</v>
      </c>
      <c r="C836" s="20" t="s">
        <v>2923</v>
      </c>
      <c r="D836" s="20" t="s">
        <v>2924</v>
      </c>
      <c r="E836" s="234">
        <v>3968</v>
      </c>
      <c r="F836" s="20"/>
      <c r="G836" s="35"/>
      <c r="H836" s="34">
        <f t="shared" si="14"/>
        <v>3968</v>
      </c>
      <c r="I836" s="20" t="s">
        <v>2928</v>
      </c>
      <c r="J836" s="24"/>
      <c r="K836" s="24"/>
      <c r="L836" s="24"/>
      <c r="M836" s="24"/>
      <c r="N836" s="24"/>
      <c r="O836" s="20" t="s">
        <v>2995</v>
      </c>
      <c r="P836" s="20" t="s">
        <v>3045</v>
      </c>
      <c r="Q836" s="22"/>
      <c r="R836" s="23"/>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row>
    <row r="837" spans="1:116" s="1" customFormat="1" ht="55.5" customHeight="1">
      <c r="A837" s="13"/>
      <c r="B837" s="24">
        <v>24</v>
      </c>
      <c r="C837" s="20" t="s">
        <v>2925</v>
      </c>
      <c r="D837" s="20" t="s">
        <v>2926</v>
      </c>
      <c r="E837" s="234">
        <v>4025</v>
      </c>
      <c r="F837" s="20"/>
      <c r="G837" s="35"/>
      <c r="H837" s="34">
        <f t="shared" si="14"/>
        <v>4025</v>
      </c>
      <c r="I837" s="20" t="s">
        <v>2928</v>
      </c>
      <c r="J837" s="24"/>
      <c r="K837" s="24"/>
      <c r="L837" s="24"/>
      <c r="M837" s="24"/>
      <c r="N837" s="24"/>
      <c r="O837" s="20" t="s">
        <v>2996</v>
      </c>
      <c r="P837" s="20" t="s">
        <v>3046</v>
      </c>
      <c r="Q837" s="22"/>
      <c r="R837" s="23"/>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row>
    <row r="838" spans="1:116" s="1" customFormat="1" ht="55.5" customHeight="1">
      <c r="A838" s="13"/>
      <c r="B838" s="24">
        <v>25</v>
      </c>
      <c r="C838" s="20" t="s">
        <v>2927</v>
      </c>
      <c r="D838" s="20" t="s">
        <v>2924</v>
      </c>
      <c r="E838" s="234">
        <v>5400</v>
      </c>
      <c r="F838" s="20"/>
      <c r="G838" s="35"/>
      <c r="H838" s="34">
        <f t="shared" si="14"/>
        <v>5400</v>
      </c>
      <c r="I838" s="20" t="s">
        <v>2928</v>
      </c>
      <c r="J838" s="24"/>
      <c r="K838" s="24"/>
      <c r="L838" s="24"/>
      <c r="M838" s="24"/>
      <c r="N838" s="24"/>
      <c r="O838" s="20" t="s">
        <v>2997</v>
      </c>
      <c r="P838" s="20" t="s">
        <v>3047</v>
      </c>
      <c r="Q838" s="22"/>
      <c r="R838" s="23"/>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row>
    <row r="839" spans="1:116" s="1" customFormat="1" ht="55.5" customHeight="1">
      <c r="A839" s="13"/>
      <c r="B839" s="24">
        <v>26</v>
      </c>
      <c r="C839" s="20" t="s">
        <v>4267</v>
      </c>
      <c r="D839" s="20" t="s">
        <v>4268</v>
      </c>
      <c r="E839" s="234">
        <v>3000</v>
      </c>
      <c r="F839" s="12"/>
      <c r="G839" s="35"/>
      <c r="H839" s="34">
        <f t="shared" si="14"/>
        <v>3000</v>
      </c>
      <c r="I839" s="20" t="s">
        <v>2928</v>
      </c>
      <c r="J839" s="24"/>
      <c r="K839" s="24"/>
      <c r="L839" s="24"/>
      <c r="M839" s="24"/>
      <c r="N839" s="24"/>
      <c r="O839" s="20" t="s">
        <v>4270</v>
      </c>
      <c r="P839" s="20" t="s">
        <v>4272</v>
      </c>
      <c r="Q839" s="22"/>
      <c r="R839" s="23"/>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row>
    <row r="840" spans="1:116" s="1" customFormat="1" ht="55.5" customHeight="1">
      <c r="A840" s="13"/>
      <c r="B840" s="24">
        <v>27</v>
      </c>
      <c r="C840" s="20" t="s">
        <v>4809</v>
      </c>
      <c r="D840" s="20" t="s">
        <v>4810</v>
      </c>
      <c r="E840" s="234">
        <v>6047</v>
      </c>
      <c r="F840" s="12">
        <v>0</v>
      </c>
      <c r="G840" s="35"/>
      <c r="H840" s="34">
        <f t="shared" si="14"/>
        <v>6047</v>
      </c>
      <c r="I840" s="20" t="s">
        <v>2928</v>
      </c>
      <c r="J840" s="24"/>
      <c r="K840" s="24"/>
      <c r="L840" s="24"/>
      <c r="M840" s="24"/>
      <c r="N840" s="24"/>
      <c r="O840" s="20" t="s">
        <v>4826</v>
      </c>
      <c r="P840" s="20" t="s">
        <v>4838</v>
      </c>
      <c r="Q840" s="22"/>
      <c r="R840" s="23"/>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row>
    <row r="841" spans="1:116" s="1" customFormat="1" ht="55.5" customHeight="1">
      <c r="A841" s="13"/>
      <c r="B841" s="24">
        <v>28</v>
      </c>
      <c r="C841" s="183" t="s">
        <v>232</v>
      </c>
      <c r="D841" s="183" t="s">
        <v>233</v>
      </c>
      <c r="E841" s="18">
        <v>9323</v>
      </c>
      <c r="F841" s="16">
        <v>0</v>
      </c>
      <c r="G841" s="35"/>
      <c r="H841" s="34">
        <f t="shared" si="14"/>
        <v>9323</v>
      </c>
      <c r="I841" s="183" t="s">
        <v>285</v>
      </c>
      <c r="J841" s="24"/>
      <c r="K841" s="24"/>
      <c r="L841" s="24"/>
      <c r="M841" s="24"/>
      <c r="N841" s="24"/>
      <c r="O841" s="16" t="s">
        <v>269</v>
      </c>
      <c r="P841" s="16" t="s">
        <v>308</v>
      </c>
      <c r="Q841" s="22"/>
      <c r="R841" s="23"/>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row>
    <row r="842" spans="1:116" s="1" customFormat="1" ht="55.5" customHeight="1">
      <c r="A842" s="13"/>
      <c r="B842" s="24">
        <v>29</v>
      </c>
      <c r="C842" s="183" t="s">
        <v>234</v>
      </c>
      <c r="D842" s="183" t="s">
        <v>235</v>
      </c>
      <c r="E842" s="18">
        <v>7115</v>
      </c>
      <c r="F842" s="29">
        <v>0</v>
      </c>
      <c r="G842" s="35"/>
      <c r="H842" s="34">
        <f t="shared" si="14"/>
        <v>7115</v>
      </c>
      <c r="I842" s="183" t="s">
        <v>286</v>
      </c>
      <c r="J842" s="24"/>
      <c r="K842" s="24"/>
      <c r="L842" s="24"/>
      <c r="M842" s="24"/>
      <c r="N842" s="24"/>
      <c r="O842" s="16" t="s">
        <v>270</v>
      </c>
      <c r="P842" s="30" t="s">
        <v>309</v>
      </c>
      <c r="Q842" s="22"/>
      <c r="R842" s="23"/>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row>
    <row r="843" spans="1:116" s="1" customFormat="1" ht="55.5" customHeight="1">
      <c r="A843" s="13"/>
      <c r="B843" s="24">
        <v>30</v>
      </c>
      <c r="C843" s="183" t="s">
        <v>236</v>
      </c>
      <c r="D843" s="183" t="s">
        <v>237</v>
      </c>
      <c r="E843" s="18">
        <v>45200</v>
      </c>
      <c r="F843" s="29">
        <v>0</v>
      </c>
      <c r="G843" s="35"/>
      <c r="H843" s="34">
        <f t="shared" si="14"/>
        <v>45200</v>
      </c>
      <c r="I843" s="183" t="s">
        <v>285</v>
      </c>
      <c r="J843" s="24"/>
      <c r="K843" s="24"/>
      <c r="L843" s="24"/>
      <c r="M843" s="24"/>
      <c r="N843" s="24"/>
      <c r="O843" s="16" t="s">
        <v>271</v>
      </c>
      <c r="P843" s="30" t="s">
        <v>310</v>
      </c>
      <c r="Q843" s="22"/>
      <c r="R843" s="23"/>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row>
    <row r="844" spans="1:116" s="1" customFormat="1" ht="55.5" customHeight="1">
      <c r="A844" s="13"/>
      <c r="B844" s="24">
        <v>31</v>
      </c>
      <c r="C844" s="183" t="s">
        <v>238</v>
      </c>
      <c r="D844" s="183" t="s">
        <v>239</v>
      </c>
      <c r="E844" s="18">
        <v>5809</v>
      </c>
      <c r="F844" s="29">
        <v>0</v>
      </c>
      <c r="G844" s="35"/>
      <c r="H844" s="34">
        <f t="shared" si="14"/>
        <v>5809</v>
      </c>
      <c r="I844" s="183" t="s">
        <v>287</v>
      </c>
      <c r="J844" s="24"/>
      <c r="K844" s="24"/>
      <c r="L844" s="24"/>
      <c r="M844" s="24"/>
      <c r="N844" s="24"/>
      <c r="O844" s="16" t="s">
        <v>272</v>
      </c>
      <c r="P844" s="30" t="s">
        <v>311</v>
      </c>
      <c r="Q844" s="22"/>
      <c r="R844" s="23"/>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row>
    <row r="845" spans="1:116" s="1" customFormat="1" ht="55.5" customHeight="1">
      <c r="A845" s="13"/>
      <c r="B845" s="24">
        <v>32</v>
      </c>
      <c r="C845" s="183" t="s">
        <v>240</v>
      </c>
      <c r="D845" s="183" t="s">
        <v>241</v>
      </c>
      <c r="E845" s="18">
        <v>5950</v>
      </c>
      <c r="F845" s="29">
        <v>200</v>
      </c>
      <c r="G845" s="35"/>
      <c r="H845" s="34">
        <f t="shared" si="14"/>
        <v>5750</v>
      </c>
      <c r="I845" s="183" t="s">
        <v>285</v>
      </c>
      <c r="J845" s="24"/>
      <c r="K845" s="24"/>
      <c r="L845" s="24"/>
      <c r="M845" s="24"/>
      <c r="N845" s="24"/>
      <c r="O845" s="16" t="s">
        <v>273</v>
      </c>
      <c r="P845" s="30" t="s">
        <v>312</v>
      </c>
      <c r="Q845" s="22"/>
      <c r="R845" s="23"/>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row>
    <row r="846" spans="1:116" s="1" customFormat="1" ht="55.5" customHeight="1">
      <c r="A846" s="13"/>
      <c r="B846" s="24">
        <v>33</v>
      </c>
      <c r="C846" s="183" t="s">
        <v>242</v>
      </c>
      <c r="D846" s="183" t="s">
        <v>237</v>
      </c>
      <c r="E846" s="18">
        <v>32805</v>
      </c>
      <c r="F846" s="29">
        <v>0</v>
      </c>
      <c r="G846" s="35"/>
      <c r="H846" s="34">
        <f t="shared" si="14"/>
        <v>32805</v>
      </c>
      <c r="I846" s="183" t="s">
        <v>285</v>
      </c>
      <c r="J846" s="24"/>
      <c r="K846" s="24"/>
      <c r="L846" s="24"/>
      <c r="M846" s="24"/>
      <c r="N846" s="24"/>
      <c r="O846" s="16" t="s">
        <v>274</v>
      </c>
      <c r="P846" s="30" t="s">
        <v>313</v>
      </c>
      <c r="Q846" s="22"/>
      <c r="R846" s="23"/>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row>
    <row r="847" spans="1:116" s="1" customFormat="1" ht="55.5" customHeight="1">
      <c r="A847" s="13"/>
      <c r="B847" s="24">
        <v>34</v>
      </c>
      <c r="C847" s="183" t="s">
        <v>243</v>
      </c>
      <c r="D847" s="183" t="s">
        <v>244</v>
      </c>
      <c r="E847" s="18">
        <v>2280</v>
      </c>
      <c r="F847" s="29">
        <v>0</v>
      </c>
      <c r="G847" s="35"/>
      <c r="H847" s="34">
        <f t="shared" si="14"/>
        <v>2280</v>
      </c>
      <c r="I847" s="183" t="s">
        <v>285</v>
      </c>
      <c r="J847" s="24"/>
      <c r="K847" s="24"/>
      <c r="L847" s="24"/>
      <c r="M847" s="24"/>
      <c r="N847" s="24"/>
      <c r="O847" s="16" t="s">
        <v>275</v>
      </c>
      <c r="P847" s="30" t="s">
        <v>314</v>
      </c>
      <c r="Q847" s="22"/>
      <c r="R847" s="23"/>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row>
    <row r="848" spans="1:116" s="1" customFormat="1" ht="55.5" customHeight="1">
      <c r="A848" s="13"/>
      <c r="B848" s="24">
        <v>35</v>
      </c>
      <c r="C848" s="183" t="s">
        <v>245</v>
      </c>
      <c r="D848" s="183" t="s">
        <v>246</v>
      </c>
      <c r="E848" s="18">
        <v>1648</v>
      </c>
      <c r="F848" s="29">
        <v>0</v>
      </c>
      <c r="G848" s="35"/>
      <c r="H848" s="34">
        <f t="shared" si="14"/>
        <v>1648</v>
      </c>
      <c r="I848" s="183" t="s">
        <v>285</v>
      </c>
      <c r="J848" s="24"/>
      <c r="K848" s="24"/>
      <c r="L848" s="24"/>
      <c r="M848" s="24"/>
      <c r="N848" s="24"/>
      <c r="O848" s="16" t="s">
        <v>276</v>
      </c>
      <c r="P848" s="30" t="s">
        <v>315</v>
      </c>
      <c r="Q848" s="22"/>
      <c r="R848" s="23"/>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row>
    <row r="849" spans="1:116" s="1" customFormat="1" ht="55.5" customHeight="1">
      <c r="A849" s="13"/>
      <c r="B849" s="24">
        <v>36</v>
      </c>
      <c r="C849" s="183" t="s">
        <v>245</v>
      </c>
      <c r="D849" s="183" t="s">
        <v>246</v>
      </c>
      <c r="E849" s="18">
        <v>5518</v>
      </c>
      <c r="F849" s="29">
        <v>0</v>
      </c>
      <c r="G849" s="35"/>
      <c r="H849" s="34">
        <f t="shared" si="14"/>
        <v>5518</v>
      </c>
      <c r="I849" s="183" t="s">
        <v>285</v>
      </c>
      <c r="J849" s="24"/>
      <c r="K849" s="24"/>
      <c r="L849" s="24"/>
      <c r="M849" s="24"/>
      <c r="N849" s="24"/>
      <c r="O849" s="16" t="s">
        <v>277</v>
      </c>
      <c r="P849" s="30" t="s">
        <v>316</v>
      </c>
      <c r="Q849" s="22"/>
      <c r="R849" s="23"/>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row>
    <row r="850" spans="1:116" s="1" customFormat="1" ht="55.5" customHeight="1">
      <c r="A850" s="13"/>
      <c r="B850" s="24">
        <v>37</v>
      </c>
      <c r="C850" s="183" t="s">
        <v>2911</v>
      </c>
      <c r="D850" s="183" t="s">
        <v>2912</v>
      </c>
      <c r="E850" s="369">
        <v>7825</v>
      </c>
      <c r="F850" s="370">
        <v>4022</v>
      </c>
      <c r="G850" s="35"/>
      <c r="H850" s="34">
        <f t="shared" si="14"/>
        <v>3803</v>
      </c>
      <c r="I850" s="183" t="s">
        <v>285</v>
      </c>
      <c r="J850" s="24"/>
      <c r="K850" s="24"/>
      <c r="L850" s="24"/>
      <c r="M850" s="24"/>
      <c r="N850" s="24"/>
      <c r="O850" s="183" t="s">
        <v>2970</v>
      </c>
      <c r="P850" s="30" t="s">
        <v>3020</v>
      </c>
      <c r="Q850" s="22"/>
      <c r="R850" s="23"/>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row>
    <row r="851" spans="1:116" s="1" customFormat="1" ht="55.5" customHeight="1">
      <c r="A851" s="13"/>
      <c r="B851" s="24">
        <v>38</v>
      </c>
      <c r="C851" s="183" t="s">
        <v>2911</v>
      </c>
      <c r="D851" s="183" t="s">
        <v>2912</v>
      </c>
      <c r="E851" s="370">
        <v>609</v>
      </c>
      <c r="F851" s="370">
        <v>0</v>
      </c>
      <c r="G851" s="35"/>
      <c r="H851" s="34">
        <f t="shared" si="14"/>
        <v>609</v>
      </c>
      <c r="I851" s="183" t="s">
        <v>285</v>
      </c>
      <c r="J851" s="24"/>
      <c r="K851" s="24"/>
      <c r="L851" s="24"/>
      <c r="M851" s="24"/>
      <c r="N851" s="24"/>
      <c r="O851" s="183" t="s">
        <v>2971</v>
      </c>
      <c r="P851" s="30" t="s">
        <v>3021</v>
      </c>
      <c r="Q851" s="22"/>
      <c r="R851" s="23"/>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row>
    <row r="852" spans="1:116" s="1" customFormat="1" ht="55.5" customHeight="1">
      <c r="A852" s="13"/>
      <c r="B852" s="24">
        <v>39</v>
      </c>
      <c r="C852" s="16" t="s">
        <v>2909</v>
      </c>
      <c r="D852" s="16" t="s">
        <v>2913</v>
      </c>
      <c r="E852" s="18">
        <v>9944</v>
      </c>
      <c r="F852" s="31"/>
      <c r="G852" s="35"/>
      <c r="H852" s="34">
        <f t="shared" si="14"/>
        <v>9944</v>
      </c>
      <c r="I852" s="16" t="s">
        <v>284</v>
      </c>
      <c r="J852" s="24"/>
      <c r="K852" s="24"/>
      <c r="L852" s="24"/>
      <c r="M852" s="24"/>
      <c r="N852" s="24"/>
      <c r="O852" s="16" t="s">
        <v>2972</v>
      </c>
      <c r="P852" s="60" t="s">
        <v>3022</v>
      </c>
      <c r="Q852" s="22"/>
      <c r="R852" s="23"/>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row>
    <row r="853" spans="1:116" s="1" customFormat="1" ht="55.5" customHeight="1">
      <c r="A853" s="13"/>
      <c r="B853" s="24">
        <v>40</v>
      </c>
      <c r="C853" s="371" t="s">
        <v>266</v>
      </c>
      <c r="D853" s="183" t="s">
        <v>267</v>
      </c>
      <c r="E853" s="18">
        <v>11000</v>
      </c>
      <c r="F853" s="381">
        <v>0</v>
      </c>
      <c r="G853" s="35"/>
      <c r="H853" s="34">
        <f t="shared" si="14"/>
        <v>11000</v>
      </c>
      <c r="I853" s="16" t="s">
        <v>288</v>
      </c>
      <c r="J853" s="24"/>
      <c r="K853" s="24"/>
      <c r="L853" s="24"/>
      <c r="M853" s="24"/>
      <c r="N853" s="24"/>
      <c r="O853" s="16" t="s">
        <v>278</v>
      </c>
      <c r="P853" s="183" t="s">
        <v>317</v>
      </c>
      <c r="Q853" s="22"/>
      <c r="R853" s="23"/>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row>
    <row r="854" spans="1:116" s="1" customFormat="1" ht="55.5" customHeight="1">
      <c r="A854" s="13"/>
      <c r="B854" s="24">
        <v>41</v>
      </c>
      <c r="C854" s="371" t="s">
        <v>266</v>
      </c>
      <c r="D854" s="183" t="s">
        <v>267</v>
      </c>
      <c r="E854" s="18">
        <v>6910</v>
      </c>
      <c r="F854" s="381">
        <v>0</v>
      </c>
      <c r="G854" s="35"/>
      <c r="H854" s="34">
        <f t="shared" si="14"/>
        <v>6910</v>
      </c>
      <c r="I854" s="16" t="s">
        <v>288</v>
      </c>
      <c r="J854" s="24"/>
      <c r="K854" s="24"/>
      <c r="L854" s="24"/>
      <c r="M854" s="24"/>
      <c r="N854" s="24"/>
      <c r="O854" s="16" t="s">
        <v>279</v>
      </c>
      <c r="P854" s="183" t="s">
        <v>318</v>
      </c>
      <c r="Q854" s="22"/>
      <c r="R854" s="23"/>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row>
    <row r="855" spans="1:116" s="1" customFormat="1" ht="55.5" customHeight="1">
      <c r="A855" s="13"/>
      <c r="B855" s="24">
        <v>42</v>
      </c>
      <c r="C855" s="371" t="s">
        <v>266</v>
      </c>
      <c r="D855" s="183" t="s">
        <v>267</v>
      </c>
      <c r="E855" s="18">
        <v>8287</v>
      </c>
      <c r="F855" s="381">
        <v>0</v>
      </c>
      <c r="G855" s="35"/>
      <c r="H855" s="34">
        <f t="shared" si="14"/>
        <v>8287</v>
      </c>
      <c r="I855" s="16" t="s">
        <v>288</v>
      </c>
      <c r="J855" s="24"/>
      <c r="K855" s="24"/>
      <c r="L855" s="24"/>
      <c r="M855" s="24"/>
      <c r="N855" s="24"/>
      <c r="O855" s="16" t="s">
        <v>280</v>
      </c>
      <c r="P855" s="183" t="s">
        <v>319</v>
      </c>
      <c r="Q855" s="22"/>
      <c r="R855" s="23"/>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row>
    <row r="856" spans="1:116" s="1" customFormat="1" ht="55.5" customHeight="1">
      <c r="A856" s="13"/>
      <c r="B856" s="24">
        <v>43</v>
      </c>
      <c r="C856" s="371" t="s">
        <v>266</v>
      </c>
      <c r="D856" s="183" t="s">
        <v>267</v>
      </c>
      <c r="E856" s="18">
        <v>7440</v>
      </c>
      <c r="F856" s="381">
        <v>0</v>
      </c>
      <c r="G856" s="35"/>
      <c r="H856" s="34">
        <f t="shared" si="14"/>
        <v>7440</v>
      </c>
      <c r="I856" s="16" t="s">
        <v>288</v>
      </c>
      <c r="J856" s="24"/>
      <c r="K856" s="24"/>
      <c r="L856" s="24"/>
      <c r="M856" s="24"/>
      <c r="N856" s="24"/>
      <c r="O856" s="16" t="s">
        <v>281</v>
      </c>
      <c r="P856" s="183" t="s">
        <v>320</v>
      </c>
      <c r="Q856" s="22"/>
      <c r="R856" s="23"/>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row>
    <row r="857" spans="1:116" s="1" customFormat="1" ht="55.5" customHeight="1">
      <c r="A857" s="13"/>
      <c r="B857" s="24">
        <v>44</v>
      </c>
      <c r="C857" s="371" t="s">
        <v>4811</v>
      </c>
      <c r="D857" s="183" t="s">
        <v>268</v>
      </c>
      <c r="E857" s="18">
        <v>12874</v>
      </c>
      <c r="F857" s="381">
        <v>0</v>
      </c>
      <c r="G857" s="40">
        <v>0</v>
      </c>
      <c r="H857" s="34">
        <f t="shared" si="14"/>
        <v>12874</v>
      </c>
      <c r="I857" s="16" t="s">
        <v>288</v>
      </c>
      <c r="J857" s="24"/>
      <c r="K857" s="24"/>
      <c r="L857" s="24"/>
      <c r="M857" s="24"/>
      <c r="N857" s="24"/>
      <c r="O857" s="16" t="s">
        <v>282</v>
      </c>
      <c r="P857" s="183" t="s">
        <v>321</v>
      </c>
      <c r="Q857" s="22"/>
      <c r="R857" s="23"/>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row>
    <row r="858" spans="1:116" s="1" customFormat="1" ht="55.5" customHeight="1">
      <c r="A858" s="13"/>
      <c r="B858" s="24">
        <v>45</v>
      </c>
      <c r="C858" s="371" t="s">
        <v>4812</v>
      </c>
      <c r="D858" s="183" t="s">
        <v>4813</v>
      </c>
      <c r="E858" s="18">
        <v>48780</v>
      </c>
      <c r="F858" s="381">
        <v>0</v>
      </c>
      <c r="G858" s="42"/>
      <c r="H858" s="34">
        <f t="shared" si="14"/>
        <v>48780</v>
      </c>
      <c r="I858" s="16" t="s">
        <v>288</v>
      </c>
      <c r="J858" s="24"/>
      <c r="K858" s="24"/>
      <c r="L858" s="24"/>
      <c r="M858" s="24"/>
      <c r="N858" s="24"/>
      <c r="O858" s="16" t="s">
        <v>4827</v>
      </c>
      <c r="P858" s="183" t="s">
        <v>4839</v>
      </c>
      <c r="Q858" s="22"/>
      <c r="R858" s="23"/>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row>
    <row r="859" spans="1:116" s="1" customFormat="1" ht="55.5" customHeight="1">
      <c r="A859" s="13"/>
      <c r="B859" s="24">
        <v>46</v>
      </c>
      <c r="C859" s="371" t="s">
        <v>4814</v>
      </c>
      <c r="D859" s="183" t="s">
        <v>4815</v>
      </c>
      <c r="E859" s="18">
        <v>1201</v>
      </c>
      <c r="F859" s="381"/>
      <c r="G859" s="41"/>
      <c r="H859" s="34">
        <f t="shared" si="14"/>
        <v>1201</v>
      </c>
      <c r="I859" s="16" t="s">
        <v>288</v>
      </c>
      <c r="J859" s="24"/>
      <c r="K859" s="24"/>
      <c r="L859" s="24"/>
      <c r="M859" s="24"/>
      <c r="N859" s="24"/>
      <c r="O859" s="16" t="s">
        <v>4828</v>
      </c>
      <c r="P859" s="183" t="s">
        <v>4840</v>
      </c>
      <c r="Q859" s="22"/>
      <c r="R859" s="23"/>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row>
    <row r="860" spans="1:116" s="1" customFormat="1" ht="55.5" customHeight="1">
      <c r="A860" s="13"/>
      <c r="B860" s="24">
        <v>47</v>
      </c>
      <c r="C860" s="371" t="s">
        <v>4816</v>
      </c>
      <c r="D860" s="183" t="s">
        <v>4817</v>
      </c>
      <c r="E860" s="18">
        <v>24000</v>
      </c>
      <c r="F860" s="381"/>
      <c r="G860" s="42"/>
      <c r="H860" s="34">
        <f t="shared" si="14"/>
        <v>24000</v>
      </c>
      <c r="I860" s="16" t="s">
        <v>288</v>
      </c>
      <c r="J860" s="24"/>
      <c r="K860" s="24"/>
      <c r="L860" s="24"/>
      <c r="M860" s="24"/>
      <c r="N860" s="24"/>
      <c r="O860" s="16" t="s">
        <v>4829</v>
      </c>
      <c r="P860" s="183" t="s">
        <v>4841</v>
      </c>
      <c r="Q860" s="22"/>
      <c r="R860" s="23"/>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row>
    <row r="861" spans="1:116" s="1" customFormat="1" ht="55.5" customHeight="1">
      <c r="A861" s="13"/>
      <c r="B861" s="24">
        <v>48</v>
      </c>
      <c r="C861" s="16" t="s">
        <v>4818</v>
      </c>
      <c r="D861" s="16" t="s">
        <v>241</v>
      </c>
      <c r="E861" s="372">
        <v>23000</v>
      </c>
      <c r="F861" s="381">
        <v>0</v>
      </c>
      <c r="G861" s="42"/>
      <c r="H861" s="34">
        <f t="shared" si="14"/>
        <v>23000</v>
      </c>
      <c r="I861" s="16" t="s">
        <v>288</v>
      </c>
      <c r="J861" s="24"/>
      <c r="K861" s="24"/>
      <c r="L861" s="24"/>
      <c r="M861" s="24"/>
      <c r="N861" s="24"/>
      <c r="O861" s="16" t="s">
        <v>4830</v>
      </c>
      <c r="P861" s="183" t="s">
        <v>4842</v>
      </c>
      <c r="Q861" s="22"/>
      <c r="R861" s="23"/>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row>
    <row r="862" spans="1:116" s="1" customFormat="1" ht="55.5" customHeight="1">
      <c r="A862" s="13"/>
      <c r="B862" s="24">
        <v>49</v>
      </c>
      <c r="C862" s="373" t="s">
        <v>212</v>
      </c>
      <c r="D862" s="373" t="s">
        <v>213</v>
      </c>
      <c r="E862" s="374">
        <v>10500</v>
      </c>
      <c r="F862" s="382">
        <v>0</v>
      </c>
      <c r="G862" s="42"/>
      <c r="H862" s="34">
        <f t="shared" si="14"/>
        <v>10500</v>
      </c>
      <c r="I862" s="385" t="s">
        <v>284</v>
      </c>
      <c r="J862" s="24"/>
      <c r="K862" s="24"/>
      <c r="L862" s="24"/>
      <c r="M862" s="24"/>
      <c r="N862" s="24"/>
      <c r="O862" s="385" t="s">
        <v>2929</v>
      </c>
      <c r="P862" s="336" t="s">
        <v>299</v>
      </c>
      <c r="Q862" s="22"/>
      <c r="R862" s="23"/>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row>
    <row r="863" spans="1:116" s="1" customFormat="1" ht="55.5" customHeight="1">
      <c r="A863" s="13"/>
      <c r="B863" s="24">
        <v>50</v>
      </c>
      <c r="C863" s="375" t="s">
        <v>214</v>
      </c>
      <c r="D863" s="373" t="s">
        <v>215</v>
      </c>
      <c r="E863" s="374">
        <v>23331</v>
      </c>
      <c r="F863" s="382">
        <v>0</v>
      </c>
      <c r="G863" s="42"/>
      <c r="H863" s="34">
        <f t="shared" si="14"/>
        <v>23331</v>
      </c>
      <c r="I863" s="385" t="s">
        <v>284</v>
      </c>
      <c r="J863" s="24"/>
      <c r="K863" s="24"/>
      <c r="L863" s="24"/>
      <c r="M863" s="24"/>
      <c r="N863" s="24"/>
      <c r="O863" s="385" t="s">
        <v>2930</v>
      </c>
      <c r="P863" s="60" t="s">
        <v>300</v>
      </c>
      <c r="Q863" s="22"/>
      <c r="R863" s="23"/>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row>
    <row r="864" spans="1:116" s="1" customFormat="1" ht="55.5" customHeight="1">
      <c r="A864" s="13"/>
      <c r="B864" s="24">
        <v>51</v>
      </c>
      <c r="C864" s="336" t="s">
        <v>219</v>
      </c>
      <c r="D864" s="373" t="s">
        <v>213</v>
      </c>
      <c r="E864" s="374">
        <v>9247</v>
      </c>
      <c r="F864" s="382">
        <v>0</v>
      </c>
      <c r="G864" s="42"/>
      <c r="H864" s="34">
        <f t="shared" si="14"/>
        <v>9247</v>
      </c>
      <c r="I864" s="385" t="s">
        <v>284</v>
      </c>
      <c r="J864" s="24"/>
      <c r="K864" s="24"/>
      <c r="L864" s="24"/>
      <c r="M864" s="24"/>
      <c r="N864" s="24"/>
      <c r="O864" s="385" t="s">
        <v>2931</v>
      </c>
      <c r="P864" s="60" t="s">
        <v>301</v>
      </c>
      <c r="Q864" s="22"/>
      <c r="R864" s="23"/>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row>
    <row r="865" spans="1:116" s="1" customFormat="1" ht="55.5" customHeight="1">
      <c r="A865" s="13"/>
      <c r="B865" s="24">
        <v>52</v>
      </c>
      <c r="C865" s="336" t="s">
        <v>219</v>
      </c>
      <c r="D865" s="373" t="s">
        <v>213</v>
      </c>
      <c r="E865" s="374">
        <v>5678</v>
      </c>
      <c r="F865" s="382">
        <v>0</v>
      </c>
      <c r="G865" s="42"/>
      <c r="H865" s="34">
        <f t="shared" si="14"/>
        <v>5678</v>
      </c>
      <c r="I865" s="385" t="s">
        <v>284</v>
      </c>
      <c r="J865" s="24"/>
      <c r="K865" s="24"/>
      <c r="L865" s="24"/>
      <c r="M865" s="24"/>
      <c r="N865" s="24"/>
      <c r="O865" s="385" t="s">
        <v>2932</v>
      </c>
      <c r="P865" s="60" t="s">
        <v>302</v>
      </c>
      <c r="Q865" s="22"/>
      <c r="R865" s="23"/>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row>
    <row r="866" spans="1:116" s="1" customFormat="1" ht="55.5" customHeight="1">
      <c r="A866" s="13"/>
      <c r="B866" s="24">
        <v>53</v>
      </c>
      <c r="C866" s="336" t="s">
        <v>220</v>
      </c>
      <c r="D866" s="373" t="s">
        <v>218</v>
      </c>
      <c r="E866" s="374">
        <v>9360</v>
      </c>
      <c r="F866" s="382">
        <v>6000</v>
      </c>
      <c r="G866" s="42"/>
      <c r="H866" s="34">
        <f t="shared" si="14"/>
        <v>3360</v>
      </c>
      <c r="I866" s="385" t="s">
        <v>284</v>
      </c>
      <c r="J866" s="24"/>
      <c r="K866" s="24"/>
      <c r="L866" s="24"/>
      <c r="M866" s="24"/>
      <c r="N866" s="24"/>
      <c r="O866" s="385" t="s">
        <v>2933</v>
      </c>
      <c r="P866" s="60" t="s">
        <v>2998</v>
      </c>
      <c r="Q866" s="22"/>
      <c r="R866" s="23"/>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row>
    <row r="867" spans="1:116" s="1" customFormat="1" ht="55.5" customHeight="1">
      <c r="A867" s="13"/>
      <c r="B867" s="24">
        <v>54</v>
      </c>
      <c r="C867" s="336" t="s">
        <v>221</v>
      </c>
      <c r="D867" s="373" t="s">
        <v>213</v>
      </c>
      <c r="E867" s="374">
        <v>30835</v>
      </c>
      <c r="F867" s="382">
        <v>0</v>
      </c>
      <c r="G867" s="42"/>
      <c r="H867" s="34">
        <f t="shared" si="14"/>
        <v>30835</v>
      </c>
      <c r="I867" s="385" t="s">
        <v>284</v>
      </c>
      <c r="J867" s="24"/>
      <c r="K867" s="24"/>
      <c r="L867" s="24"/>
      <c r="M867" s="24"/>
      <c r="N867" s="24"/>
      <c r="O867" s="385" t="s">
        <v>2934</v>
      </c>
      <c r="P867" s="60" t="s">
        <v>2999</v>
      </c>
      <c r="Q867" s="22"/>
      <c r="R867" s="23"/>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row>
    <row r="868" spans="1:116" s="1" customFormat="1" ht="55.5" customHeight="1">
      <c r="A868" s="13"/>
      <c r="B868" s="24">
        <v>55</v>
      </c>
      <c r="C868" s="336" t="s">
        <v>217</v>
      </c>
      <c r="D868" s="373" t="s">
        <v>218</v>
      </c>
      <c r="E868" s="374">
        <v>62445</v>
      </c>
      <c r="F868" s="382">
        <v>0</v>
      </c>
      <c r="G868" s="42"/>
      <c r="H868" s="34">
        <f t="shared" si="14"/>
        <v>62445</v>
      </c>
      <c r="I868" s="385" t="s">
        <v>284</v>
      </c>
      <c r="J868" s="24"/>
      <c r="K868" s="24"/>
      <c r="L868" s="24"/>
      <c r="M868" s="24"/>
      <c r="N868" s="24"/>
      <c r="O868" s="385" t="s">
        <v>2935</v>
      </c>
      <c r="P868" s="60" t="s">
        <v>303</v>
      </c>
      <c r="Q868" s="22"/>
      <c r="R868" s="23"/>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row>
    <row r="869" spans="1:116" s="1" customFormat="1" ht="55.5" customHeight="1">
      <c r="A869" s="13"/>
      <c r="B869" s="24">
        <v>56</v>
      </c>
      <c r="C869" s="336" t="s">
        <v>222</v>
      </c>
      <c r="D869" s="373" t="s">
        <v>223</v>
      </c>
      <c r="E869" s="374">
        <v>26600</v>
      </c>
      <c r="F869" s="382">
        <v>300</v>
      </c>
      <c r="G869" s="34"/>
      <c r="H869" s="34">
        <f t="shared" si="14"/>
        <v>26300</v>
      </c>
      <c r="I869" s="385" t="s">
        <v>284</v>
      </c>
      <c r="J869" s="24"/>
      <c r="K869" s="24"/>
      <c r="L869" s="24"/>
      <c r="M869" s="24"/>
      <c r="N869" s="24"/>
      <c r="O869" s="385" t="s">
        <v>2936</v>
      </c>
      <c r="P869" s="60" t="s">
        <v>304</v>
      </c>
      <c r="Q869" s="22"/>
      <c r="R869" s="23"/>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row>
    <row r="870" spans="1:116" s="1" customFormat="1" ht="55.5" customHeight="1">
      <c r="A870" s="13"/>
      <c r="B870" s="24">
        <v>57</v>
      </c>
      <c r="C870" s="336" t="s">
        <v>224</v>
      </c>
      <c r="D870" s="373" t="s">
        <v>225</v>
      </c>
      <c r="E870" s="374">
        <v>12000</v>
      </c>
      <c r="F870" s="382">
        <v>1500</v>
      </c>
      <c r="G870" s="43"/>
      <c r="H870" s="34">
        <f t="shared" si="14"/>
        <v>10500</v>
      </c>
      <c r="I870" s="385" t="s">
        <v>284</v>
      </c>
      <c r="J870" s="24"/>
      <c r="K870" s="24"/>
      <c r="L870" s="24"/>
      <c r="M870" s="24"/>
      <c r="N870" s="24"/>
      <c r="O870" s="385" t="s">
        <v>2937</v>
      </c>
      <c r="P870" s="60" t="s">
        <v>3000</v>
      </c>
      <c r="Q870" s="22"/>
      <c r="R870" s="23"/>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row>
    <row r="871" spans="1:116" s="1" customFormat="1" ht="55.5" customHeight="1">
      <c r="A871" s="13"/>
      <c r="B871" s="24">
        <v>58</v>
      </c>
      <c r="C871" s="336" t="s">
        <v>226</v>
      </c>
      <c r="D871" s="373" t="s">
        <v>213</v>
      </c>
      <c r="E871" s="374">
        <v>106667</v>
      </c>
      <c r="F871" s="382">
        <v>3000</v>
      </c>
      <c r="G871" s="43"/>
      <c r="H871" s="34">
        <f t="shared" si="14"/>
        <v>103667</v>
      </c>
      <c r="I871" s="385" t="s">
        <v>284</v>
      </c>
      <c r="J871" s="24"/>
      <c r="K871" s="24"/>
      <c r="L871" s="24"/>
      <c r="M871" s="24"/>
      <c r="N871" s="24"/>
      <c r="O871" s="385" t="s">
        <v>2938</v>
      </c>
      <c r="P871" s="60" t="s">
        <v>3001</v>
      </c>
      <c r="Q871" s="22"/>
      <c r="R871" s="23"/>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row>
    <row r="872" spans="1:116" s="1" customFormat="1" ht="55.5" customHeight="1">
      <c r="A872" s="13"/>
      <c r="B872" s="24">
        <v>59</v>
      </c>
      <c r="C872" s="336" t="s">
        <v>224</v>
      </c>
      <c r="D872" s="373" t="s">
        <v>225</v>
      </c>
      <c r="E872" s="374">
        <v>28250</v>
      </c>
      <c r="F872" s="382">
        <v>0</v>
      </c>
      <c r="G872" s="43"/>
      <c r="H872" s="34">
        <f t="shared" si="14"/>
        <v>28250</v>
      </c>
      <c r="I872" s="385" t="s">
        <v>284</v>
      </c>
      <c r="J872" s="24"/>
      <c r="K872" s="24"/>
      <c r="L872" s="24"/>
      <c r="M872" s="24"/>
      <c r="N872" s="24"/>
      <c r="O872" s="385" t="s">
        <v>2939</v>
      </c>
      <c r="P872" s="60" t="s">
        <v>3002</v>
      </c>
      <c r="Q872" s="22"/>
      <c r="R872" s="23"/>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row>
    <row r="873" spans="1:116" s="1" customFormat="1" ht="55.5" customHeight="1">
      <c r="A873" s="13"/>
      <c r="B873" s="24">
        <v>60</v>
      </c>
      <c r="C873" s="336" t="s">
        <v>224</v>
      </c>
      <c r="D873" s="373" t="s">
        <v>225</v>
      </c>
      <c r="E873" s="374">
        <v>49681</v>
      </c>
      <c r="F873" s="382">
        <v>0</v>
      </c>
      <c r="G873" s="43"/>
      <c r="H873" s="34">
        <f t="shared" si="14"/>
        <v>49681</v>
      </c>
      <c r="I873" s="385" t="s">
        <v>284</v>
      </c>
      <c r="J873" s="24"/>
      <c r="K873" s="24"/>
      <c r="L873" s="24"/>
      <c r="M873" s="24"/>
      <c r="N873" s="24"/>
      <c r="O873" s="385" t="s">
        <v>2940</v>
      </c>
      <c r="P873" s="60" t="s">
        <v>3003</v>
      </c>
      <c r="Q873" s="22"/>
      <c r="R873" s="23"/>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row>
    <row r="874" spans="1:116" s="1" customFormat="1" ht="55.5" customHeight="1">
      <c r="A874" s="13"/>
      <c r="B874" s="24">
        <v>61</v>
      </c>
      <c r="C874" s="336" t="s">
        <v>2896</v>
      </c>
      <c r="D874" s="373" t="s">
        <v>215</v>
      </c>
      <c r="E874" s="374">
        <v>7500</v>
      </c>
      <c r="F874" s="382">
        <v>2000</v>
      </c>
      <c r="G874" s="43"/>
      <c r="H874" s="34">
        <f t="shared" si="14"/>
        <v>5500</v>
      </c>
      <c r="I874" s="385" t="s">
        <v>284</v>
      </c>
      <c r="J874" s="24"/>
      <c r="K874" s="24"/>
      <c r="L874" s="24"/>
      <c r="M874" s="24"/>
      <c r="N874" s="24"/>
      <c r="O874" s="385" t="s">
        <v>2941</v>
      </c>
      <c r="P874" s="60" t="s">
        <v>305</v>
      </c>
      <c r="Q874" s="22"/>
      <c r="R874" s="23"/>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row>
    <row r="875" spans="1:116" s="1" customFormat="1" ht="55.5" customHeight="1">
      <c r="A875" s="13"/>
      <c r="B875" s="24">
        <v>62</v>
      </c>
      <c r="C875" s="336" t="s">
        <v>2897</v>
      </c>
      <c r="D875" s="373" t="s">
        <v>215</v>
      </c>
      <c r="E875" s="374">
        <v>9323</v>
      </c>
      <c r="F875" s="382">
        <v>0</v>
      </c>
      <c r="G875" s="43"/>
      <c r="H875" s="34">
        <f t="shared" si="14"/>
        <v>9323</v>
      </c>
      <c r="I875" s="385" t="s">
        <v>284</v>
      </c>
      <c r="J875" s="24"/>
      <c r="K875" s="24"/>
      <c r="L875" s="24"/>
      <c r="M875" s="24"/>
      <c r="N875" s="24"/>
      <c r="O875" s="385" t="s">
        <v>2942</v>
      </c>
      <c r="P875" s="60" t="s">
        <v>306</v>
      </c>
      <c r="Q875" s="22"/>
      <c r="R875" s="23"/>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row>
    <row r="876" spans="1:116" s="1" customFormat="1" ht="55.5" customHeight="1">
      <c r="A876" s="13"/>
      <c r="B876" s="24">
        <v>63</v>
      </c>
      <c r="C876" s="336" t="s">
        <v>228</v>
      </c>
      <c r="D876" s="373" t="s">
        <v>227</v>
      </c>
      <c r="E876" s="374">
        <v>5200</v>
      </c>
      <c r="F876" s="382">
        <v>200</v>
      </c>
      <c r="G876" s="43"/>
      <c r="H876" s="34">
        <f t="shared" si="14"/>
        <v>5000</v>
      </c>
      <c r="I876" s="385" t="s">
        <v>284</v>
      </c>
      <c r="J876" s="24"/>
      <c r="K876" s="24"/>
      <c r="L876" s="24"/>
      <c r="M876" s="24"/>
      <c r="N876" s="24"/>
      <c r="O876" s="385" t="s">
        <v>2943</v>
      </c>
      <c r="P876" s="60" t="s">
        <v>3004</v>
      </c>
      <c r="Q876" s="22"/>
      <c r="R876" s="23"/>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row>
    <row r="877" spans="1:116" s="1" customFormat="1" ht="55.5" customHeight="1">
      <c r="A877" s="13"/>
      <c r="B877" s="24">
        <v>64</v>
      </c>
      <c r="C877" s="336" t="s">
        <v>229</v>
      </c>
      <c r="D877" s="373" t="s">
        <v>215</v>
      </c>
      <c r="E877" s="374">
        <v>24000</v>
      </c>
      <c r="F877" s="382">
        <v>0</v>
      </c>
      <c r="G877" s="43"/>
      <c r="H877" s="34">
        <f t="shared" si="14"/>
        <v>24000</v>
      </c>
      <c r="I877" s="385" t="s">
        <v>284</v>
      </c>
      <c r="J877" s="24"/>
      <c r="K877" s="24"/>
      <c r="L877" s="24"/>
      <c r="M877" s="24"/>
      <c r="N877" s="24"/>
      <c r="O877" s="385" t="s">
        <v>2944</v>
      </c>
      <c r="P877" s="60" t="s">
        <v>307</v>
      </c>
      <c r="Q877" s="22"/>
      <c r="R877" s="23"/>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row>
    <row r="878" spans="1:116" s="1" customFormat="1" ht="55.5" customHeight="1">
      <c r="A878" s="13"/>
      <c r="B878" s="24">
        <v>65</v>
      </c>
      <c r="C878" s="336" t="s">
        <v>231</v>
      </c>
      <c r="D878" s="373" t="s">
        <v>227</v>
      </c>
      <c r="E878" s="374">
        <v>3102</v>
      </c>
      <c r="F878" s="382">
        <v>202</v>
      </c>
      <c r="G878" s="43"/>
      <c r="H878" s="34">
        <f t="shared" si="14"/>
        <v>2900</v>
      </c>
      <c r="I878" s="385" t="s">
        <v>284</v>
      </c>
      <c r="J878" s="24"/>
      <c r="K878" s="24"/>
      <c r="L878" s="24"/>
      <c r="M878" s="24"/>
      <c r="N878" s="24"/>
      <c r="O878" s="385" t="s">
        <v>2945</v>
      </c>
      <c r="P878" s="60" t="s">
        <v>3005</v>
      </c>
      <c r="Q878" s="22"/>
      <c r="R878" s="23"/>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row>
    <row r="879" spans="1:116" s="1" customFormat="1" ht="55.5" customHeight="1">
      <c r="A879" s="13"/>
      <c r="B879" s="24">
        <v>66</v>
      </c>
      <c r="C879" s="336" t="s">
        <v>2898</v>
      </c>
      <c r="D879" s="373" t="s">
        <v>216</v>
      </c>
      <c r="E879" s="374">
        <v>113201</v>
      </c>
      <c r="F879" s="382">
        <v>1000</v>
      </c>
      <c r="G879" s="43"/>
      <c r="H879" s="34">
        <f aca="true" t="shared" si="15" ref="H879:H913">E879-F879-G879</f>
        <v>112201</v>
      </c>
      <c r="I879" s="385" t="s">
        <v>284</v>
      </c>
      <c r="J879" s="24"/>
      <c r="K879" s="24"/>
      <c r="L879" s="24"/>
      <c r="M879" s="24"/>
      <c r="N879" s="24"/>
      <c r="O879" s="385" t="s">
        <v>2946</v>
      </c>
      <c r="P879" s="60" t="s">
        <v>3006</v>
      </c>
      <c r="Q879" s="22"/>
      <c r="R879" s="23"/>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row>
    <row r="880" spans="1:116" s="1" customFormat="1" ht="55.5" customHeight="1">
      <c r="A880" s="13"/>
      <c r="B880" s="24">
        <v>67</v>
      </c>
      <c r="C880" s="16" t="s">
        <v>2899</v>
      </c>
      <c r="D880" s="373" t="s">
        <v>2900</v>
      </c>
      <c r="E880" s="374">
        <f>12598+1910</f>
        <v>14508</v>
      </c>
      <c r="F880" s="383">
        <v>0</v>
      </c>
      <c r="G880" s="43"/>
      <c r="H880" s="34">
        <f t="shared" si="15"/>
        <v>14508</v>
      </c>
      <c r="I880" s="385" t="s">
        <v>284</v>
      </c>
      <c r="J880" s="24"/>
      <c r="K880" s="24"/>
      <c r="L880" s="24"/>
      <c r="M880" s="24"/>
      <c r="N880" s="24"/>
      <c r="O880" s="385" t="s">
        <v>2947</v>
      </c>
      <c r="P880" s="94" t="s">
        <v>3007</v>
      </c>
      <c r="Q880" s="22"/>
      <c r="R880" s="23"/>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row>
    <row r="881" spans="1:116" s="1" customFormat="1" ht="55.5" customHeight="1">
      <c r="A881" s="13"/>
      <c r="B881" s="24">
        <v>68</v>
      </c>
      <c r="C881" s="16" t="s">
        <v>2901</v>
      </c>
      <c r="D881" s="373" t="s">
        <v>2902</v>
      </c>
      <c r="E881" s="374">
        <v>8681</v>
      </c>
      <c r="F881" s="383">
        <v>0</v>
      </c>
      <c r="G881" s="43"/>
      <c r="H881" s="34">
        <f t="shared" si="15"/>
        <v>8681</v>
      </c>
      <c r="I881" s="385" t="s">
        <v>284</v>
      </c>
      <c r="J881" s="24"/>
      <c r="K881" s="24"/>
      <c r="L881" s="24"/>
      <c r="M881" s="24"/>
      <c r="N881" s="24"/>
      <c r="O881" s="336" t="s">
        <v>2948</v>
      </c>
      <c r="P881" s="94" t="s">
        <v>3008</v>
      </c>
      <c r="Q881" s="22"/>
      <c r="R881" s="23"/>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row>
    <row r="882" spans="1:116" s="1" customFormat="1" ht="55.5" customHeight="1">
      <c r="A882" s="13"/>
      <c r="B882" s="24">
        <v>69</v>
      </c>
      <c r="C882" s="16" t="s">
        <v>2903</v>
      </c>
      <c r="D882" s="16" t="s">
        <v>4819</v>
      </c>
      <c r="E882" s="374">
        <v>46900</v>
      </c>
      <c r="F882" s="94"/>
      <c r="G882" s="43"/>
      <c r="H882" s="34">
        <f t="shared" si="15"/>
        <v>46900</v>
      </c>
      <c r="I882" s="385" t="s">
        <v>284</v>
      </c>
      <c r="J882" s="24"/>
      <c r="K882" s="24"/>
      <c r="L882" s="24"/>
      <c r="M882" s="24"/>
      <c r="N882" s="24"/>
      <c r="O882" s="16" t="s">
        <v>2949</v>
      </c>
      <c r="P882" s="94" t="s">
        <v>3009</v>
      </c>
      <c r="Q882" s="22"/>
      <c r="R882" s="23"/>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row>
    <row r="883" spans="1:116" s="1" customFormat="1" ht="55.5" customHeight="1">
      <c r="A883" s="13"/>
      <c r="B883" s="24">
        <v>70</v>
      </c>
      <c r="C883" s="16" t="s">
        <v>230</v>
      </c>
      <c r="D883" s="16" t="s">
        <v>4820</v>
      </c>
      <c r="E883" s="374">
        <v>5311</v>
      </c>
      <c r="F883" s="94"/>
      <c r="G883" s="43"/>
      <c r="H883" s="34">
        <f t="shared" si="15"/>
        <v>5311</v>
      </c>
      <c r="I883" s="385" t="s">
        <v>284</v>
      </c>
      <c r="J883" s="24"/>
      <c r="K883" s="24"/>
      <c r="L883" s="24"/>
      <c r="M883" s="24"/>
      <c r="N883" s="24"/>
      <c r="O883" s="16" t="s">
        <v>4831</v>
      </c>
      <c r="P883" s="94" t="s">
        <v>4843</v>
      </c>
      <c r="Q883" s="22"/>
      <c r="R883" s="23"/>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row>
    <row r="884" spans="1:116" s="1" customFormat="1" ht="55.5" customHeight="1">
      <c r="A884" s="13"/>
      <c r="B884" s="24">
        <v>71</v>
      </c>
      <c r="C884" s="16" t="s">
        <v>219</v>
      </c>
      <c r="D884" s="16" t="s">
        <v>4820</v>
      </c>
      <c r="E884" s="374">
        <v>7361</v>
      </c>
      <c r="F884" s="94"/>
      <c r="G884" s="43"/>
      <c r="H884" s="34">
        <f t="shared" si="15"/>
        <v>7361</v>
      </c>
      <c r="I884" s="385" t="s">
        <v>284</v>
      </c>
      <c r="J884" s="24"/>
      <c r="K884" s="24"/>
      <c r="L884" s="24"/>
      <c r="M884" s="24"/>
      <c r="N884" s="24"/>
      <c r="O884" s="16" t="s">
        <v>4832</v>
      </c>
      <c r="P884" s="94" t="s">
        <v>4844</v>
      </c>
      <c r="Q884" s="22"/>
      <c r="R884" s="23"/>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row>
    <row r="885" spans="1:116" s="1" customFormat="1" ht="55.5" customHeight="1">
      <c r="A885" s="13"/>
      <c r="B885" s="24">
        <v>72</v>
      </c>
      <c r="C885" s="16" t="s">
        <v>219</v>
      </c>
      <c r="D885" s="16" t="s">
        <v>4820</v>
      </c>
      <c r="E885" s="374">
        <v>11414</v>
      </c>
      <c r="F885" s="94"/>
      <c r="G885" s="43"/>
      <c r="H885" s="34">
        <f t="shared" si="15"/>
        <v>11414</v>
      </c>
      <c r="I885" s="385" t="s">
        <v>284</v>
      </c>
      <c r="J885" s="24"/>
      <c r="K885" s="24"/>
      <c r="L885" s="24"/>
      <c r="M885" s="24"/>
      <c r="N885" s="24"/>
      <c r="O885" s="16" t="s">
        <v>4833</v>
      </c>
      <c r="P885" s="94" t="s">
        <v>4845</v>
      </c>
      <c r="Q885" s="22"/>
      <c r="R885" s="23"/>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row>
    <row r="886" spans="1:116" s="1" customFormat="1" ht="55.5" customHeight="1">
      <c r="A886" s="13"/>
      <c r="B886" s="24">
        <v>73</v>
      </c>
      <c r="C886" s="16" t="s">
        <v>4821</v>
      </c>
      <c r="D886" s="16" t="s">
        <v>4269</v>
      </c>
      <c r="E886" s="374">
        <v>133245</v>
      </c>
      <c r="F886" s="94"/>
      <c r="G886" s="44"/>
      <c r="H886" s="34">
        <f t="shared" si="15"/>
        <v>133245</v>
      </c>
      <c r="I886" s="385" t="s">
        <v>284</v>
      </c>
      <c r="J886" s="24"/>
      <c r="K886" s="24"/>
      <c r="L886" s="24"/>
      <c r="M886" s="24"/>
      <c r="N886" s="24"/>
      <c r="O886" s="16" t="s">
        <v>4834</v>
      </c>
      <c r="P886" s="94" t="s">
        <v>4846</v>
      </c>
      <c r="Q886" s="22"/>
      <c r="R886" s="23"/>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row>
    <row r="887" spans="1:116" s="1" customFormat="1" ht="55.5" customHeight="1">
      <c r="A887" s="13"/>
      <c r="B887" s="24">
        <v>74</v>
      </c>
      <c r="C887" s="16" t="s">
        <v>4822</v>
      </c>
      <c r="D887" s="16" t="s">
        <v>4820</v>
      </c>
      <c r="E887" s="374">
        <v>15000</v>
      </c>
      <c r="F887" s="94"/>
      <c r="G887" s="44"/>
      <c r="H887" s="34">
        <f t="shared" si="15"/>
        <v>15000</v>
      </c>
      <c r="I887" s="385" t="s">
        <v>284</v>
      </c>
      <c r="J887" s="24"/>
      <c r="K887" s="24"/>
      <c r="L887" s="24"/>
      <c r="M887" s="24"/>
      <c r="N887" s="24"/>
      <c r="O887" s="16" t="s">
        <v>4835</v>
      </c>
      <c r="P887" s="94" t="s">
        <v>4847</v>
      </c>
      <c r="Q887" s="22"/>
      <c r="R887" s="23"/>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row>
    <row r="888" spans="1:116" s="1" customFormat="1" ht="55.5" customHeight="1">
      <c r="A888" s="13"/>
      <c r="B888" s="24">
        <v>75</v>
      </c>
      <c r="C888" s="16" t="s">
        <v>4823</v>
      </c>
      <c r="D888" s="16" t="s">
        <v>4820</v>
      </c>
      <c r="E888" s="374">
        <v>425</v>
      </c>
      <c r="F888" s="94"/>
      <c r="G888" s="44"/>
      <c r="H888" s="34">
        <f t="shared" si="15"/>
        <v>425</v>
      </c>
      <c r="I888" s="385" t="s">
        <v>284</v>
      </c>
      <c r="J888" s="24"/>
      <c r="K888" s="24"/>
      <c r="L888" s="24"/>
      <c r="M888" s="24"/>
      <c r="N888" s="24"/>
      <c r="O888" s="16" t="s">
        <v>4836</v>
      </c>
      <c r="P888" s="94" t="s">
        <v>4848</v>
      </c>
      <c r="Q888" s="22"/>
      <c r="R888" s="23"/>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row>
    <row r="889" spans="1:116" s="1" customFormat="1" ht="55.5" customHeight="1">
      <c r="A889" s="13"/>
      <c r="B889" s="24">
        <v>76</v>
      </c>
      <c r="C889" s="30" t="s">
        <v>192</v>
      </c>
      <c r="D889" s="30" t="s">
        <v>193</v>
      </c>
      <c r="E889" s="376">
        <v>7710</v>
      </c>
      <c r="F889" s="384"/>
      <c r="G889" s="44"/>
      <c r="H889" s="34">
        <f t="shared" si="15"/>
        <v>7710</v>
      </c>
      <c r="I889" s="16" t="s">
        <v>283</v>
      </c>
      <c r="J889" s="24"/>
      <c r="K889" s="24"/>
      <c r="L889" s="24"/>
      <c r="M889" s="24"/>
      <c r="N889" s="24"/>
      <c r="O889" s="30" t="s">
        <v>2950</v>
      </c>
      <c r="P889" s="30" t="s">
        <v>3010</v>
      </c>
      <c r="Q889" s="22"/>
      <c r="R889" s="23"/>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row>
    <row r="890" spans="1:116" s="1" customFormat="1" ht="55.5" customHeight="1">
      <c r="A890" s="13"/>
      <c r="B890" s="24">
        <v>77</v>
      </c>
      <c r="C890" s="30" t="s">
        <v>192</v>
      </c>
      <c r="D890" s="30" t="s">
        <v>193</v>
      </c>
      <c r="E890" s="377">
        <v>14017</v>
      </c>
      <c r="F890" s="384"/>
      <c r="G890" s="44"/>
      <c r="H890" s="34">
        <f t="shared" si="15"/>
        <v>14017</v>
      </c>
      <c r="I890" s="16" t="s">
        <v>283</v>
      </c>
      <c r="J890" s="24"/>
      <c r="K890" s="24"/>
      <c r="L890" s="24"/>
      <c r="M890" s="24"/>
      <c r="N890" s="24"/>
      <c r="O890" s="30" t="s">
        <v>2951</v>
      </c>
      <c r="P890" s="30" t="s">
        <v>3011</v>
      </c>
      <c r="Q890" s="22"/>
      <c r="R890" s="23"/>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row>
    <row r="891" spans="1:116" s="1" customFormat="1" ht="55.5" customHeight="1">
      <c r="A891" s="13"/>
      <c r="B891" s="24">
        <v>78</v>
      </c>
      <c r="C891" s="16" t="s">
        <v>190</v>
      </c>
      <c r="D891" s="16" t="s">
        <v>191</v>
      </c>
      <c r="E891" s="378">
        <v>14008</v>
      </c>
      <c r="F891" s="378"/>
      <c r="G891" s="44"/>
      <c r="H891" s="34">
        <f t="shared" si="15"/>
        <v>14008</v>
      </c>
      <c r="I891" s="16" t="s">
        <v>283</v>
      </c>
      <c r="J891" s="24"/>
      <c r="K891" s="24"/>
      <c r="L891" s="24"/>
      <c r="M891" s="24"/>
      <c r="N891" s="24"/>
      <c r="O891" s="30" t="s">
        <v>2952</v>
      </c>
      <c r="P891" s="16" t="s">
        <v>3012</v>
      </c>
      <c r="Q891" s="22"/>
      <c r="R891" s="23"/>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row>
    <row r="892" spans="1:116" s="1" customFormat="1" ht="55.5" customHeight="1">
      <c r="A892" s="13"/>
      <c r="B892" s="24">
        <v>79</v>
      </c>
      <c r="C892" s="16" t="s">
        <v>4824</v>
      </c>
      <c r="D892" s="16" t="s">
        <v>4825</v>
      </c>
      <c r="E892" s="378">
        <v>19521</v>
      </c>
      <c r="F892" s="378"/>
      <c r="G892" s="44"/>
      <c r="H892" s="34">
        <f t="shared" si="15"/>
        <v>19521</v>
      </c>
      <c r="I892" s="16" t="s">
        <v>283</v>
      </c>
      <c r="J892" s="24"/>
      <c r="K892" s="24"/>
      <c r="L892" s="24"/>
      <c r="M892" s="24"/>
      <c r="N892" s="24"/>
      <c r="O892" s="30" t="s">
        <v>4837</v>
      </c>
      <c r="P892" s="16" t="s">
        <v>4849</v>
      </c>
      <c r="Q892" s="22"/>
      <c r="R892" s="23"/>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row>
    <row r="893" spans="1:116" s="1" customFormat="1" ht="55.5" customHeight="1">
      <c r="A893" s="13"/>
      <c r="B893" s="24">
        <v>80</v>
      </c>
      <c r="C893" s="302" t="s">
        <v>206</v>
      </c>
      <c r="D893" s="30" t="s">
        <v>207</v>
      </c>
      <c r="E893" s="379">
        <v>1750</v>
      </c>
      <c r="F893" s="384"/>
      <c r="G893" s="44"/>
      <c r="H893" s="34">
        <f t="shared" si="15"/>
        <v>1750</v>
      </c>
      <c r="I893" s="16" t="s">
        <v>283</v>
      </c>
      <c r="J893" s="24"/>
      <c r="K893" s="24"/>
      <c r="L893" s="24"/>
      <c r="M893" s="24"/>
      <c r="N893" s="24"/>
      <c r="O893" s="30" t="s">
        <v>2953</v>
      </c>
      <c r="P893" s="30" t="s">
        <v>294</v>
      </c>
      <c r="Q893" s="22"/>
      <c r="R893" s="23"/>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row>
    <row r="894" spans="1:116" s="1" customFormat="1" ht="55.5" customHeight="1">
      <c r="A894" s="13"/>
      <c r="B894" s="24">
        <v>81</v>
      </c>
      <c r="C894" s="302" t="s">
        <v>204</v>
      </c>
      <c r="D894" s="30" t="s">
        <v>205</v>
      </c>
      <c r="E894" s="379">
        <v>650</v>
      </c>
      <c r="F894" s="384"/>
      <c r="G894" s="44"/>
      <c r="H894" s="34">
        <f t="shared" si="15"/>
        <v>650</v>
      </c>
      <c r="I894" s="16" t="s">
        <v>283</v>
      </c>
      <c r="J894" s="24"/>
      <c r="K894" s="24"/>
      <c r="L894" s="24"/>
      <c r="M894" s="24"/>
      <c r="N894" s="24"/>
      <c r="O894" s="30" t="s">
        <v>2954</v>
      </c>
      <c r="P894" s="30" t="s">
        <v>293</v>
      </c>
      <c r="Q894" s="22"/>
      <c r="R894" s="23"/>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row>
    <row r="895" spans="1:116" s="1" customFormat="1" ht="55.5" customHeight="1">
      <c r="A895" s="13"/>
      <c r="B895" s="24">
        <v>82</v>
      </c>
      <c r="C895" s="302" t="s">
        <v>194</v>
      </c>
      <c r="D895" s="16" t="s">
        <v>191</v>
      </c>
      <c r="E895" s="379">
        <v>2000</v>
      </c>
      <c r="F895" s="384"/>
      <c r="G895" s="44"/>
      <c r="H895" s="34">
        <f t="shared" si="15"/>
        <v>2000</v>
      </c>
      <c r="I895" s="16" t="s">
        <v>283</v>
      </c>
      <c r="J895" s="24"/>
      <c r="K895" s="24"/>
      <c r="L895" s="24"/>
      <c r="M895" s="24"/>
      <c r="N895" s="24"/>
      <c r="O895" s="30" t="s">
        <v>2955</v>
      </c>
      <c r="P895" s="30" t="s">
        <v>3013</v>
      </c>
      <c r="Q895" s="22"/>
      <c r="R895" s="23"/>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row>
    <row r="896" spans="1:116" s="1" customFormat="1" ht="55.5" customHeight="1">
      <c r="A896" s="13"/>
      <c r="B896" s="24">
        <v>83</v>
      </c>
      <c r="C896" s="302" t="s">
        <v>2904</v>
      </c>
      <c r="D896" s="16" t="s">
        <v>2905</v>
      </c>
      <c r="E896" s="379">
        <v>40000</v>
      </c>
      <c r="F896" s="384"/>
      <c r="G896" s="44"/>
      <c r="H896" s="34">
        <f t="shared" si="15"/>
        <v>40000</v>
      </c>
      <c r="I896" s="16" t="s">
        <v>283</v>
      </c>
      <c r="J896" s="24"/>
      <c r="K896" s="24"/>
      <c r="L896" s="24"/>
      <c r="M896" s="24"/>
      <c r="N896" s="24"/>
      <c r="O896" s="30" t="s">
        <v>2956</v>
      </c>
      <c r="P896" s="235" t="s">
        <v>3014</v>
      </c>
      <c r="Q896" s="22"/>
      <c r="R896" s="23"/>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row>
    <row r="897" spans="1:116" s="1" customFormat="1" ht="55.5" customHeight="1">
      <c r="A897" s="13"/>
      <c r="B897" s="24">
        <v>84</v>
      </c>
      <c r="C897" s="302" t="s">
        <v>197</v>
      </c>
      <c r="D897" s="30" t="s">
        <v>196</v>
      </c>
      <c r="E897" s="379">
        <v>32662</v>
      </c>
      <c r="F897" s="384">
        <v>4525</v>
      </c>
      <c r="G897" s="44"/>
      <c r="H897" s="34">
        <f t="shared" si="15"/>
        <v>28137</v>
      </c>
      <c r="I897" s="16" t="s">
        <v>283</v>
      </c>
      <c r="J897" s="24"/>
      <c r="K897" s="24"/>
      <c r="L897" s="24"/>
      <c r="M897" s="24"/>
      <c r="N897" s="24"/>
      <c r="O897" s="30" t="s">
        <v>2957</v>
      </c>
      <c r="P897" s="30" t="s">
        <v>3015</v>
      </c>
      <c r="Q897" s="22"/>
      <c r="R897" s="23"/>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row>
    <row r="898" spans="1:116" s="1" customFormat="1" ht="55.5" customHeight="1">
      <c r="A898" s="13"/>
      <c r="B898" s="24">
        <v>85</v>
      </c>
      <c r="C898" s="302" t="s">
        <v>198</v>
      </c>
      <c r="D898" s="30" t="s">
        <v>202</v>
      </c>
      <c r="E898" s="379">
        <v>6200</v>
      </c>
      <c r="F898" s="384"/>
      <c r="G898" s="44"/>
      <c r="H898" s="34">
        <f t="shared" si="15"/>
        <v>6200</v>
      </c>
      <c r="I898" s="16" t="s">
        <v>283</v>
      </c>
      <c r="J898" s="24"/>
      <c r="K898" s="24"/>
      <c r="L898" s="24"/>
      <c r="M898" s="24"/>
      <c r="N898" s="24"/>
      <c r="O898" s="30" t="s">
        <v>2958</v>
      </c>
      <c r="P898" s="30" t="s">
        <v>291</v>
      </c>
      <c r="Q898" s="22"/>
      <c r="R898" s="23"/>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row>
    <row r="899" spans="1:116" s="1" customFormat="1" ht="55.5" customHeight="1">
      <c r="A899" s="13"/>
      <c r="B899" s="24">
        <v>86</v>
      </c>
      <c r="C899" s="302" t="s">
        <v>198</v>
      </c>
      <c r="D899" s="30" t="s">
        <v>199</v>
      </c>
      <c r="E899" s="379">
        <v>28536</v>
      </c>
      <c r="F899" s="384"/>
      <c r="G899" s="44"/>
      <c r="H899" s="34">
        <f t="shared" si="15"/>
        <v>28536</v>
      </c>
      <c r="I899" s="16" t="s">
        <v>283</v>
      </c>
      <c r="J899" s="24"/>
      <c r="K899" s="24"/>
      <c r="L899" s="24"/>
      <c r="M899" s="24"/>
      <c r="N899" s="24"/>
      <c r="O899" s="30" t="s">
        <v>2959</v>
      </c>
      <c r="P899" s="30" t="s">
        <v>290</v>
      </c>
      <c r="Q899" s="22"/>
      <c r="R899" s="23"/>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row>
    <row r="900" spans="1:116" s="1" customFormat="1" ht="55.5" customHeight="1">
      <c r="A900" s="13"/>
      <c r="B900" s="24">
        <v>87</v>
      </c>
      <c r="C900" s="302" t="s">
        <v>198</v>
      </c>
      <c r="D900" s="30" t="s">
        <v>201</v>
      </c>
      <c r="E900" s="379">
        <v>31085</v>
      </c>
      <c r="F900" s="384"/>
      <c r="G900" s="44"/>
      <c r="H900" s="34">
        <f t="shared" si="15"/>
        <v>31085</v>
      </c>
      <c r="I900" s="16" t="s">
        <v>283</v>
      </c>
      <c r="J900" s="24"/>
      <c r="K900" s="24"/>
      <c r="L900" s="24"/>
      <c r="M900" s="24"/>
      <c r="N900" s="24"/>
      <c r="O900" s="30" t="s">
        <v>2960</v>
      </c>
      <c r="P900" s="30" t="s">
        <v>292</v>
      </c>
      <c r="Q900" s="22"/>
      <c r="R900" s="23"/>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row>
    <row r="901" spans="1:116" s="1" customFormat="1" ht="55.5" customHeight="1">
      <c r="A901" s="13"/>
      <c r="B901" s="24">
        <v>88</v>
      </c>
      <c r="C901" s="302" t="s">
        <v>198</v>
      </c>
      <c r="D901" s="30" t="s">
        <v>201</v>
      </c>
      <c r="E901" s="379">
        <v>6908</v>
      </c>
      <c r="F901" s="384"/>
      <c r="G901" s="44"/>
      <c r="H901" s="34">
        <f t="shared" si="15"/>
        <v>6908</v>
      </c>
      <c r="I901" s="16" t="s">
        <v>283</v>
      </c>
      <c r="J901" s="24"/>
      <c r="K901" s="24"/>
      <c r="L901" s="24"/>
      <c r="M901" s="24"/>
      <c r="N901" s="24"/>
      <c r="O901" s="30" t="s">
        <v>2961</v>
      </c>
      <c r="P901" s="16" t="s">
        <v>297</v>
      </c>
      <c r="Q901" s="22"/>
      <c r="R901" s="23"/>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row>
    <row r="902" spans="1:116" s="1" customFormat="1" ht="55.5" customHeight="1">
      <c r="A902" s="13"/>
      <c r="B902" s="24">
        <v>89</v>
      </c>
      <c r="C902" s="302" t="s">
        <v>198</v>
      </c>
      <c r="D902" s="30" t="s">
        <v>199</v>
      </c>
      <c r="E902" s="379">
        <v>43575</v>
      </c>
      <c r="F902" s="384"/>
      <c r="G902" s="44"/>
      <c r="H902" s="34">
        <f t="shared" si="15"/>
        <v>43575</v>
      </c>
      <c r="I902" s="16" t="s">
        <v>283</v>
      </c>
      <c r="J902" s="24"/>
      <c r="K902" s="24"/>
      <c r="L902" s="24"/>
      <c r="M902" s="24"/>
      <c r="N902" s="24"/>
      <c r="O902" s="30" t="s">
        <v>2962</v>
      </c>
      <c r="P902" s="30" t="s">
        <v>3016</v>
      </c>
      <c r="Q902" s="22"/>
      <c r="R902" s="23"/>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row>
    <row r="903" spans="1:116" s="1" customFormat="1" ht="55.5" customHeight="1">
      <c r="A903" s="13"/>
      <c r="B903" s="24">
        <v>90</v>
      </c>
      <c r="C903" s="302" t="s">
        <v>211</v>
      </c>
      <c r="D903" s="30" t="s">
        <v>201</v>
      </c>
      <c r="E903" s="379">
        <v>3200</v>
      </c>
      <c r="F903" s="384"/>
      <c r="G903" s="44"/>
      <c r="H903" s="34">
        <f t="shared" si="15"/>
        <v>3200</v>
      </c>
      <c r="I903" s="16" t="s">
        <v>283</v>
      </c>
      <c r="J903" s="24"/>
      <c r="K903" s="24"/>
      <c r="L903" s="24"/>
      <c r="M903" s="24"/>
      <c r="N903" s="24"/>
      <c r="O903" s="30" t="s">
        <v>2963</v>
      </c>
      <c r="P903" s="16" t="s">
        <v>298</v>
      </c>
      <c r="Q903" s="22"/>
      <c r="R903" s="23"/>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row>
    <row r="904" spans="1:116" s="1" customFormat="1" ht="55.5" customHeight="1">
      <c r="A904" s="13"/>
      <c r="B904" s="24">
        <v>91</v>
      </c>
      <c r="C904" s="302" t="s">
        <v>195</v>
      </c>
      <c r="D904" s="30" t="s">
        <v>196</v>
      </c>
      <c r="E904" s="379">
        <v>5147</v>
      </c>
      <c r="F904" s="384">
        <v>700</v>
      </c>
      <c r="G904" s="44"/>
      <c r="H904" s="34">
        <f t="shared" si="15"/>
        <v>4447</v>
      </c>
      <c r="I904" s="16" t="s">
        <v>283</v>
      </c>
      <c r="J904" s="24"/>
      <c r="K904" s="24"/>
      <c r="L904" s="24"/>
      <c r="M904" s="24"/>
      <c r="N904" s="24"/>
      <c r="O904" s="30" t="s">
        <v>2964</v>
      </c>
      <c r="P904" s="30" t="s">
        <v>4850</v>
      </c>
      <c r="Q904" s="22"/>
      <c r="R904" s="23"/>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row>
    <row r="905" spans="1:116" s="1" customFormat="1" ht="55.5" customHeight="1">
      <c r="A905" s="13"/>
      <c r="B905" s="24">
        <v>92</v>
      </c>
      <c r="C905" s="302" t="s">
        <v>200</v>
      </c>
      <c r="D905" s="30" t="s">
        <v>201</v>
      </c>
      <c r="E905" s="379">
        <v>32200</v>
      </c>
      <c r="F905" s="384"/>
      <c r="G905" s="44"/>
      <c r="H905" s="34">
        <f t="shared" si="15"/>
        <v>32200</v>
      </c>
      <c r="I905" s="16" t="s">
        <v>283</v>
      </c>
      <c r="J905" s="24"/>
      <c r="K905" s="24"/>
      <c r="L905" s="24"/>
      <c r="M905" s="24"/>
      <c r="N905" s="24"/>
      <c r="O905" s="30" t="s">
        <v>2965</v>
      </c>
      <c r="P905" s="30" t="s">
        <v>289</v>
      </c>
      <c r="Q905" s="22"/>
      <c r="R905" s="23"/>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row>
    <row r="906" spans="2:116" s="1" customFormat="1" ht="55.5" customHeight="1">
      <c r="B906" s="24">
        <v>93</v>
      </c>
      <c r="C906" s="302" t="s">
        <v>210</v>
      </c>
      <c r="D906" s="30" t="s">
        <v>207</v>
      </c>
      <c r="E906" s="379">
        <v>874</v>
      </c>
      <c r="F906" s="384"/>
      <c r="H906" s="34">
        <f t="shared" si="15"/>
        <v>874</v>
      </c>
      <c r="I906" s="16" t="s">
        <v>283</v>
      </c>
      <c r="O906" s="30" t="s">
        <v>2966</v>
      </c>
      <c r="P906" s="16" t="s">
        <v>296</v>
      </c>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row>
    <row r="907" spans="2:116" s="1" customFormat="1" ht="55.5" customHeight="1">
      <c r="B907" s="24">
        <v>94</v>
      </c>
      <c r="C907" s="380" t="s">
        <v>2906</v>
      </c>
      <c r="D907" s="30" t="s">
        <v>2907</v>
      </c>
      <c r="E907" s="379">
        <v>2650</v>
      </c>
      <c r="F907" s="384"/>
      <c r="H907" s="34">
        <f t="shared" si="15"/>
        <v>2650</v>
      </c>
      <c r="I907" s="16" t="s">
        <v>283</v>
      </c>
      <c r="O907" s="30" t="s">
        <v>2967</v>
      </c>
      <c r="P907" s="235" t="s">
        <v>3017</v>
      </c>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row>
    <row r="908" spans="2:116" s="1" customFormat="1" ht="55.5" customHeight="1">
      <c r="B908" s="24">
        <v>95</v>
      </c>
      <c r="C908" s="302" t="s">
        <v>2908</v>
      </c>
      <c r="D908" s="30" t="s">
        <v>203</v>
      </c>
      <c r="E908" s="379">
        <v>2000</v>
      </c>
      <c r="F908" s="384"/>
      <c r="H908" s="34">
        <f t="shared" si="15"/>
        <v>2000</v>
      </c>
      <c r="I908" s="16" t="s">
        <v>283</v>
      </c>
      <c r="O908" s="30" t="s">
        <v>2968</v>
      </c>
      <c r="P908" s="16" t="s">
        <v>3018</v>
      </c>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row>
    <row r="909" spans="2:116" s="1" customFormat="1" ht="55.5" customHeight="1">
      <c r="B909" s="24">
        <v>96</v>
      </c>
      <c r="C909" s="302" t="s">
        <v>208</v>
      </c>
      <c r="D909" s="30" t="s">
        <v>209</v>
      </c>
      <c r="E909" s="379">
        <v>8720</v>
      </c>
      <c r="F909" s="384"/>
      <c r="H909" s="34">
        <f t="shared" si="15"/>
        <v>8720</v>
      </c>
      <c r="I909" s="16" t="s">
        <v>283</v>
      </c>
      <c r="O909" s="30" t="s">
        <v>2969</v>
      </c>
      <c r="P909" s="16" t="s">
        <v>295</v>
      </c>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row>
    <row r="910" spans="2:116" s="1" customFormat="1" ht="55.5" customHeight="1">
      <c r="B910" s="24">
        <v>97</v>
      </c>
      <c r="C910" s="302" t="s">
        <v>2909</v>
      </c>
      <c r="D910" s="30" t="s">
        <v>2910</v>
      </c>
      <c r="E910" s="379">
        <v>3375</v>
      </c>
      <c r="F910" s="384"/>
      <c r="H910" s="34">
        <f t="shared" si="15"/>
        <v>3375</v>
      </c>
      <c r="I910" s="16" t="s">
        <v>283</v>
      </c>
      <c r="O910" s="30" t="s">
        <v>2955</v>
      </c>
      <c r="P910" s="16" t="s">
        <v>3019</v>
      </c>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row>
    <row r="911" spans="2:116" s="1" customFormat="1" ht="55.5" customHeight="1">
      <c r="B911" s="24">
        <v>98</v>
      </c>
      <c r="C911" s="302" t="s">
        <v>197</v>
      </c>
      <c r="D911" s="30" t="s">
        <v>2910</v>
      </c>
      <c r="E911" s="379">
        <v>29416</v>
      </c>
      <c r="F911" s="384"/>
      <c r="H911" s="34">
        <f t="shared" si="15"/>
        <v>29416</v>
      </c>
      <c r="I911" s="16" t="s">
        <v>283</v>
      </c>
      <c r="O911" s="30" t="s">
        <v>4271</v>
      </c>
      <c r="P911" s="16" t="s">
        <v>4273</v>
      </c>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row>
    <row r="912" spans="2:116" s="1" customFormat="1" ht="55.5" customHeight="1">
      <c r="B912" s="24"/>
      <c r="C912" s="20"/>
      <c r="D912" s="30"/>
      <c r="E912" s="301"/>
      <c r="F912" s="302"/>
      <c r="H912" s="34">
        <f t="shared" si="15"/>
        <v>0</v>
      </c>
      <c r="I912" s="16"/>
      <c r="O912" s="30"/>
      <c r="P912" s="16"/>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row>
    <row r="913" spans="8:116" s="1" customFormat="1" ht="55.5" customHeight="1">
      <c r="H913" s="34">
        <f t="shared" si="15"/>
        <v>0</v>
      </c>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row>
    <row r="914" spans="1:116" s="1" customFormat="1" ht="17.25" customHeight="1">
      <c r="A914" s="150" t="s">
        <v>35</v>
      </c>
      <c r="B914" s="519" t="s">
        <v>36</v>
      </c>
      <c r="C914" s="540"/>
      <c r="D914" s="540"/>
      <c r="E914" s="540"/>
      <c r="F914" s="540"/>
      <c r="G914" s="540"/>
      <c r="H914" s="540"/>
      <c r="I914" s="540"/>
      <c r="J914" s="540"/>
      <c r="K914" s="540"/>
      <c r="L914" s="540"/>
      <c r="M914" s="540"/>
      <c r="N914" s="540"/>
      <c r="O914" s="540"/>
      <c r="P914" s="540"/>
      <c r="Q914" s="540"/>
      <c r="R914" s="541"/>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row>
    <row r="915" spans="1:116" s="1" customFormat="1" ht="13.5" customHeight="1">
      <c r="A915" s="13"/>
      <c r="B915" s="24" t="s">
        <v>30</v>
      </c>
      <c r="C915" s="24">
        <v>118</v>
      </c>
      <c r="D915" s="24"/>
      <c r="E915" s="67">
        <f>SUM(E916:E1038)</f>
        <v>1434246</v>
      </c>
      <c r="F915" s="67">
        <f>SUM(F916:F1038)</f>
        <v>200</v>
      </c>
      <c r="G915" s="67">
        <f>SUM(G916:G1038)</f>
        <v>0</v>
      </c>
      <c r="H915" s="67">
        <f>SUM(H916:H1038)</f>
        <v>1434046</v>
      </c>
      <c r="I915" s="24"/>
      <c r="J915" s="24"/>
      <c r="K915" s="24"/>
      <c r="L915" s="24"/>
      <c r="M915" s="24"/>
      <c r="N915" s="24"/>
      <c r="O915" s="24"/>
      <c r="P915" s="24"/>
      <c r="Q915" s="24"/>
      <c r="R915" s="24"/>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row>
    <row r="916" spans="1:116" s="1" customFormat="1" ht="51.75" customHeight="1">
      <c r="A916" s="13"/>
      <c r="B916" s="71">
        <v>1</v>
      </c>
      <c r="C916" s="17" t="s">
        <v>602</v>
      </c>
      <c r="D916" s="17" t="s">
        <v>603</v>
      </c>
      <c r="E916" s="39">
        <v>1295</v>
      </c>
      <c r="F916" s="17">
        <v>0</v>
      </c>
      <c r="G916" s="17"/>
      <c r="H916" s="72">
        <f aca="true" t="shared" si="16" ref="H916:H979">E916-F916-G916</f>
        <v>1295</v>
      </c>
      <c r="I916" s="17" t="s">
        <v>13</v>
      </c>
      <c r="J916" s="22"/>
      <c r="K916" s="22"/>
      <c r="L916" s="22"/>
      <c r="M916" s="22"/>
      <c r="N916" s="22"/>
      <c r="O916" s="200" t="s">
        <v>626</v>
      </c>
      <c r="P916" s="17" t="s">
        <v>627</v>
      </c>
      <c r="Q916" s="22"/>
      <c r="R916" s="23"/>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row>
    <row r="917" spans="1:116" s="1" customFormat="1" ht="51.75" customHeight="1">
      <c r="A917" s="13"/>
      <c r="B917" s="71">
        <v>2</v>
      </c>
      <c r="C917" s="17" t="s">
        <v>604</v>
      </c>
      <c r="D917" s="17" t="s">
        <v>605</v>
      </c>
      <c r="E917" s="39">
        <v>8400</v>
      </c>
      <c r="F917" s="17"/>
      <c r="G917" s="17"/>
      <c r="H917" s="72">
        <f t="shared" si="16"/>
        <v>8400</v>
      </c>
      <c r="I917" s="17" t="s">
        <v>13</v>
      </c>
      <c r="J917" s="22"/>
      <c r="K917" s="22"/>
      <c r="L917" s="22"/>
      <c r="M917" s="22"/>
      <c r="N917" s="22"/>
      <c r="O917" s="200" t="s">
        <v>628</v>
      </c>
      <c r="P917" s="17" t="s">
        <v>629</v>
      </c>
      <c r="Q917" s="22"/>
      <c r="R917" s="23"/>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row>
    <row r="918" spans="1:116" s="1" customFormat="1" ht="51.75" customHeight="1">
      <c r="A918" s="13"/>
      <c r="B918" s="71">
        <v>3</v>
      </c>
      <c r="C918" s="17" t="s">
        <v>606</v>
      </c>
      <c r="D918" s="17" t="s">
        <v>607</v>
      </c>
      <c r="E918" s="39">
        <v>33896</v>
      </c>
      <c r="F918" s="36"/>
      <c r="G918" s="36"/>
      <c r="H918" s="72">
        <f t="shared" si="16"/>
        <v>33896</v>
      </c>
      <c r="I918" s="17" t="s">
        <v>13</v>
      </c>
      <c r="J918" s="22"/>
      <c r="K918" s="22"/>
      <c r="L918" s="22"/>
      <c r="M918" s="22"/>
      <c r="N918" s="22"/>
      <c r="O918" s="200" t="s">
        <v>630</v>
      </c>
      <c r="P918" s="17" t="s">
        <v>631</v>
      </c>
      <c r="Q918" s="22"/>
      <c r="R918" s="23"/>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row>
    <row r="919" spans="1:116" s="1" customFormat="1" ht="51.75" customHeight="1">
      <c r="A919" s="13"/>
      <c r="B919" s="71">
        <v>4</v>
      </c>
      <c r="C919" s="17" t="s">
        <v>608</v>
      </c>
      <c r="D919" s="17" t="s">
        <v>609</v>
      </c>
      <c r="E919" s="39">
        <v>8039</v>
      </c>
      <c r="F919" s="36"/>
      <c r="G919" s="36"/>
      <c r="H919" s="72">
        <f t="shared" si="16"/>
        <v>8039</v>
      </c>
      <c r="I919" s="17" t="s">
        <v>13</v>
      </c>
      <c r="J919" s="22"/>
      <c r="K919" s="22"/>
      <c r="L919" s="22"/>
      <c r="M919" s="22"/>
      <c r="N919" s="22"/>
      <c r="O919" s="200" t="s">
        <v>632</v>
      </c>
      <c r="P919" s="17" t="s">
        <v>633</v>
      </c>
      <c r="Q919" s="22"/>
      <c r="R919" s="23"/>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row>
    <row r="920" spans="1:116" s="1" customFormat="1" ht="51.75" customHeight="1">
      <c r="A920" s="13"/>
      <c r="B920" s="71">
        <v>5</v>
      </c>
      <c r="C920" s="17" t="s">
        <v>610</v>
      </c>
      <c r="D920" s="17" t="s">
        <v>611</v>
      </c>
      <c r="E920" s="39">
        <v>57300</v>
      </c>
      <c r="F920" s="36">
        <v>200</v>
      </c>
      <c r="G920" s="36"/>
      <c r="H920" s="72">
        <f t="shared" si="16"/>
        <v>57100</v>
      </c>
      <c r="I920" s="17" t="s">
        <v>13</v>
      </c>
      <c r="J920" s="22"/>
      <c r="K920" s="22"/>
      <c r="L920" s="22"/>
      <c r="M920" s="22"/>
      <c r="N920" s="22"/>
      <c r="O920" s="200" t="s">
        <v>634</v>
      </c>
      <c r="P920" s="17" t="s">
        <v>635</v>
      </c>
      <c r="Q920" s="22"/>
      <c r="R920" s="23"/>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row>
    <row r="921" spans="1:116" s="1" customFormat="1" ht="51.75" customHeight="1">
      <c r="A921" s="13"/>
      <c r="B921" s="71">
        <v>6</v>
      </c>
      <c r="C921" s="17" t="s">
        <v>610</v>
      </c>
      <c r="D921" s="17" t="s">
        <v>611</v>
      </c>
      <c r="E921" s="39">
        <v>10321</v>
      </c>
      <c r="F921" s="36"/>
      <c r="G921" s="36"/>
      <c r="H921" s="72">
        <f t="shared" si="16"/>
        <v>10321</v>
      </c>
      <c r="I921" s="17" t="s">
        <v>13</v>
      </c>
      <c r="J921" s="22"/>
      <c r="K921" s="22"/>
      <c r="L921" s="22"/>
      <c r="M921" s="22"/>
      <c r="N921" s="22"/>
      <c r="O921" s="200" t="s">
        <v>636</v>
      </c>
      <c r="P921" s="17" t="s">
        <v>637</v>
      </c>
      <c r="Q921" s="22"/>
      <c r="R921" s="23"/>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row>
    <row r="922" spans="1:116" s="1" customFormat="1" ht="51.75" customHeight="1">
      <c r="A922" s="13"/>
      <c r="B922" s="71">
        <v>7</v>
      </c>
      <c r="C922" s="17" t="s">
        <v>612</v>
      </c>
      <c r="D922" s="17" t="s">
        <v>613</v>
      </c>
      <c r="E922" s="39">
        <v>8022</v>
      </c>
      <c r="F922" s="36"/>
      <c r="G922" s="36"/>
      <c r="H922" s="72">
        <f t="shared" si="16"/>
        <v>8022</v>
      </c>
      <c r="I922" s="17" t="s">
        <v>13</v>
      </c>
      <c r="J922" s="22"/>
      <c r="K922" s="22"/>
      <c r="L922" s="22"/>
      <c r="M922" s="22"/>
      <c r="N922" s="22"/>
      <c r="O922" s="200" t="s">
        <v>638</v>
      </c>
      <c r="P922" s="17" t="s">
        <v>639</v>
      </c>
      <c r="Q922" s="22"/>
      <c r="R922" s="23"/>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row>
    <row r="923" spans="1:116" s="1" customFormat="1" ht="51.75" customHeight="1">
      <c r="A923" s="13"/>
      <c r="B923" s="71">
        <v>8</v>
      </c>
      <c r="C923" s="17" t="s">
        <v>614</v>
      </c>
      <c r="D923" s="17" t="s">
        <v>615</v>
      </c>
      <c r="E923" s="39">
        <v>15683</v>
      </c>
      <c r="F923" s="19"/>
      <c r="G923" s="19"/>
      <c r="H923" s="72">
        <f t="shared" si="16"/>
        <v>15683</v>
      </c>
      <c r="I923" s="17" t="s">
        <v>13</v>
      </c>
      <c r="J923" s="22"/>
      <c r="K923" s="22"/>
      <c r="L923" s="22"/>
      <c r="M923" s="22"/>
      <c r="N923" s="22"/>
      <c r="O923" s="17" t="s">
        <v>640</v>
      </c>
      <c r="P923" s="17" t="s">
        <v>641</v>
      </c>
      <c r="Q923" s="22"/>
      <c r="R923" s="23"/>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row>
    <row r="924" spans="1:116" s="1" customFormat="1" ht="51.75" customHeight="1">
      <c r="A924" s="13"/>
      <c r="B924" s="71">
        <v>9</v>
      </c>
      <c r="C924" s="17" t="s">
        <v>616</v>
      </c>
      <c r="D924" s="17" t="s">
        <v>617</v>
      </c>
      <c r="E924" s="39">
        <v>2535</v>
      </c>
      <c r="F924" s="19"/>
      <c r="G924" s="19"/>
      <c r="H924" s="72">
        <f t="shared" si="16"/>
        <v>2535</v>
      </c>
      <c r="I924" s="17" t="s">
        <v>13</v>
      </c>
      <c r="J924" s="22"/>
      <c r="K924" s="22"/>
      <c r="L924" s="22"/>
      <c r="M924" s="22"/>
      <c r="N924" s="22"/>
      <c r="O924" s="17" t="s">
        <v>642</v>
      </c>
      <c r="P924" s="17" t="s">
        <v>643</v>
      </c>
      <c r="Q924" s="22"/>
      <c r="R924" s="23"/>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row>
    <row r="925" spans="1:116" s="1" customFormat="1" ht="51.75" customHeight="1">
      <c r="A925" s="13"/>
      <c r="B925" s="71">
        <v>10</v>
      </c>
      <c r="C925" s="17" t="s">
        <v>618</v>
      </c>
      <c r="D925" s="17" t="s">
        <v>619</v>
      </c>
      <c r="E925" s="39">
        <v>9163</v>
      </c>
      <c r="F925" s="19"/>
      <c r="G925" s="19"/>
      <c r="H925" s="72">
        <f t="shared" si="16"/>
        <v>9163</v>
      </c>
      <c r="I925" s="17" t="s">
        <v>13</v>
      </c>
      <c r="J925" s="22"/>
      <c r="K925" s="22"/>
      <c r="L925" s="22"/>
      <c r="M925" s="22"/>
      <c r="N925" s="22"/>
      <c r="O925" s="17" t="s">
        <v>644</v>
      </c>
      <c r="P925" s="17" t="s">
        <v>645</v>
      </c>
      <c r="Q925" s="22"/>
      <c r="R925" s="23"/>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row>
    <row r="926" spans="1:116" s="1" customFormat="1" ht="51.75" customHeight="1">
      <c r="A926" s="13"/>
      <c r="B926" s="71">
        <v>11</v>
      </c>
      <c r="C926" s="17" t="s">
        <v>620</v>
      </c>
      <c r="D926" s="17" t="s">
        <v>619</v>
      </c>
      <c r="E926" s="39">
        <v>7633</v>
      </c>
      <c r="F926" s="19"/>
      <c r="G926" s="19"/>
      <c r="H926" s="72">
        <f t="shared" si="16"/>
        <v>7633</v>
      </c>
      <c r="I926" s="17" t="s">
        <v>13</v>
      </c>
      <c r="J926" s="22"/>
      <c r="K926" s="22"/>
      <c r="L926" s="22"/>
      <c r="M926" s="22"/>
      <c r="N926" s="22"/>
      <c r="O926" s="17" t="s">
        <v>646</v>
      </c>
      <c r="P926" s="17" t="s">
        <v>647</v>
      </c>
      <c r="Q926" s="22"/>
      <c r="R926" s="23"/>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row>
    <row r="927" spans="1:116" s="1" customFormat="1" ht="51.75" customHeight="1">
      <c r="A927" s="13"/>
      <c r="B927" s="71">
        <v>12</v>
      </c>
      <c r="C927" s="17" t="s">
        <v>621</v>
      </c>
      <c r="D927" s="17" t="s">
        <v>622</v>
      </c>
      <c r="E927" s="39">
        <v>15750</v>
      </c>
      <c r="F927" s="19"/>
      <c r="G927" s="19"/>
      <c r="H927" s="72">
        <f t="shared" si="16"/>
        <v>15750</v>
      </c>
      <c r="I927" s="17" t="s">
        <v>13</v>
      </c>
      <c r="J927" s="22"/>
      <c r="K927" s="22"/>
      <c r="L927" s="22"/>
      <c r="M927" s="22"/>
      <c r="N927" s="22"/>
      <c r="O927" s="17" t="s">
        <v>648</v>
      </c>
      <c r="P927" s="17" t="s">
        <v>649</v>
      </c>
      <c r="Q927" s="22"/>
      <c r="R927" s="23"/>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row>
    <row r="928" spans="1:116" s="1" customFormat="1" ht="51.75" customHeight="1">
      <c r="A928" s="13"/>
      <c r="B928" s="71">
        <v>13</v>
      </c>
      <c r="C928" s="17" t="s">
        <v>623</v>
      </c>
      <c r="D928" s="17" t="s">
        <v>624</v>
      </c>
      <c r="E928" s="39">
        <v>4682</v>
      </c>
      <c r="F928" s="19"/>
      <c r="G928" s="19"/>
      <c r="H928" s="72">
        <f t="shared" si="16"/>
        <v>4682</v>
      </c>
      <c r="I928" s="17" t="s">
        <v>13</v>
      </c>
      <c r="J928" s="22"/>
      <c r="K928" s="22"/>
      <c r="L928" s="22"/>
      <c r="M928" s="22"/>
      <c r="N928" s="22"/>
      <c r="O928" s="17" t="s">
        <v>650</v>
      </c>
      <c r="P928" s="17" t="s">
        <v>651</v>
      </c>
      <c r="Q928" s="22"/>
      <c r="R928" s="23"/>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row>
    <row r="929" spans="1:116" s="1" customFormat="1" ht="51.75" customHeight="1">
      <c r="A929" s="13"/>
      <c r="B929" s="71">
        <v>14</v>
      </c>
      <c r="C929" s="17" t="s">
        <v>625</v>
      </c>
      <c r="D929" s="17" t="s">
        <v>622</v>
      </c>
      <c r="E929" s="39">
        <v>900</v>
      </c>
      <c r="F929" s="19"/>
      <c r="G929" s="19"/>
      <c r="H929" s="72">
        <f t="shared" si="16"/>
        <v>900</v>
      </c>
      <c r="I929" s="17" t="s">
        <v>13</v>
      </c>
      <c r="J929" s="22"/>
      <c r="K929" s="22"/>
      <c r="L929" s="22"/>
      <c r="M929" s="22"/>
      <c r="N929" s="22"/>
      <c r="O929" s="17" t="s">
        <v>652</v>
      </c>
      <c r="P929" s="17" t="s">
        <v>653</v>
      </c>
      <c r="Q929" s="22"/>
      <c r="R929" s="23"/>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row>
    <row r="930" spans="1:116" s="1" customFormat="1" ht="51.75" customHeight="1">
      <c r="A930" s="13"/>
      <c r="B930" s="71">
        <v>15</v>
      </c>
      <c r="C930" s="17" t="s">
        <v>2176</v>
      </c>
      <c r="D930" s="17" t="s">
        <v>613</v>
      </c>
      <c r="E930" s="39">
        <v>2725</v>
      </c>
      <c r="F930" s="153"/>
      <c r="G930" s="153"/>
      <c r="H930" s="72">
        <f t="shared" si="16"/>
        <v>2725</v>
      </c>
      <c r="I930" s="17" t="s">
        <v>13</v>
      </c>
      <c r="J930" s="22"/>
      <c r="K930" s="22"/>
      <c r="L930" s="22"/>
      <c r="M930" s="22"/>
      <c r="N930" s="22"/>
      <c r="O930" s="200" t="s">
        <v>3767</v>
      </c>
      <c r="P930" s="17" t="s">
        <v>3768</v>
      </c>
      <c r="Q930" s="22"/>
      <c r="R930" s="23"/>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row>
    <row r="931" spans="1:116" s="1" customFormat="1" ht="51.75" customHeight="1">
      <c r="A931" s="13"/>
      <c r="B931" s="71">
        <v>16</v>
      </c>
      <c r="C931" s="17" t="s">
        <v>2105</v>
      </c>
      <c r="D931" s="17" t="s">
        <v>617</v>
      </c>
      <c r="E931" s="39">
        <v>3222</v>
      </c>
      <c r="F931" s="153"/>
      <c r="G931" s="153"/>
      <c r="H931" s="72">
        <f t="shared" si="16"/>
        <v>3222</v>
      </c>
      <c r="I931" s="17" t="s">
        <v>13</v>
      </c>
      <c r="J931" s="22"/>
      <c r="K931" s="22"/>
      <c r="L931" s="22"/>
      <c r="M931" s="22"/>
      <c r="N931" s="22"/>
      <c r="O931" s="17" t="s">
        <v>3769</v>
      </c>
      <c r="P931" s="17" t="s">
        <v>2227</v>
      </c>
      <c r="Q931" s="22"/>
      <c r="R931" s="23"/>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row>
    <row r="932" spans="1:116" s="1" customFormat="1" ht="51.75" customHeight="1">
      <c r="A932" s="13"/>
      <c r="B932" s="71">
        <v>17</v>
      </c>
      <c r="C932" s="17" t="s">
        <v>3723</v>
      </c>
      <c r="D932" s="17" t="s">
        <v>3724</v>
      </c>
      <c r="E932" s="39">
        <v>5000</v>
      </c>
      <c r="F932" s="153"/>
      <c r="G932" s="153"/>
      <c r="H932" s="72">
        <f t="shared" si="16"/>
        <v>5000</v>
      </c>
      <c r="I932" s="17" t="s">
        <v>2185</v>
      </c>
      <c r="J932" s="22"/>
      <c r="K932" s="22"/>
      <c r="L932" s="22"/>
      <c r="M932" s="22"/>
      <c r="N932" s="22"/>
      <c r="O932" s="200" t="s">
        <v>3770</v>
      </c>
      <c r="P932" s="17" t="s">
        <v>3771</v>
      </c>
      <c r="Q932" s="22"/>
      <c r="R932" s="23"/>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row>
    <row r="933" spans="1:116" s="1" customFormat="1" ht="51.75" customHeight="1">
      <c r="A933" s="13"/>
      <c r="B933" s="71">
        <v>18</v>
      </c>
      <c r="C933" s="17" t="s">
        <v>3725</v>
      </c>
      <c r="D933" s="17" t="s">
        <v>3726</v>
      </c>
      <c r="E933" s="39">
        <v>1206</v>
      </c>
      <c r="F933" s="153"/>
      <c r="G933" s="153"/>
      <c r="H933" s="72">
        <f t="shared" si="16"/>
        <v>1206</v>
      </c>
      <c r="I933" s="17" t="s">
        <v>13</v>
      </c>
      <c r="J933" s="22"/>
      <c r="K933" s="22"/>
      <c r="L933" s="22"/>
      <c r="M933" s="22"/>
      <c r="N933" s="22"/>
      <c r="O933" s="200" t="s">
        <v>3772</v>
      </c>
      <c r="P933" s="17" t="s">
        <v>3773</v>
      </c>
      <c r="Q933" s="22"/>
      <c r="R933" s="23"/>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row>
    <row r="934" spans="1:116" s="1" customFormat="1" ht="51.75" customHeight="1">
      <c r="A934" s="13"/>
      <c r="B934" s="71">
        <v>19</v>
      </c>
      <c r="C934" s="17" t="s">
        <v>3727</v>
      </c>
      <c r="D934" s="17" t="s">
        <v>3728</v>
      </c>
      <c r="E934" s="39">
        <v>1200</v>
      </c>
      <c r="F934" s="153"/>
      <c r="G934" s="153"/>
      <c r="H934" s="72">
        <f t="shared" si="16"/>
        <v>1200</v>
      </c>
      <c r="I934" s="17" t="s">
        <v>13</v>
      </c>
      <c r="J934" s="22"/>
      <c r="K934" s="22"/>
      <c r="L934" s="22"/>
      <c r="M934" s="22"/>
      <c r="N934" s="22"/>
      <c r="O934" s="200" t="s">
        <v>3774</v>
      </c>
      <c r="P934" s="17" t="s">
        <v>3775</v>
      </c>
      <c r="Q934" s="22"/>
      <c r="R934" s="23"/>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row>
    <row r="935" spans="1:116" s="1" customFormat="1" ht="51.75" customHeight="1">
      <c r="A935" s="13"/>
      <c r="B935" s="71">
        <v>20</v>
      </c>
      <c r="C935" s="17" t="s">
        <v>3729</v>
      </c>
      <c r="D935" s="17" t="s">
        <v>3724</v>
      </c>
      <c r="E935" s="39">
        <v>2722</v>
      </c>
      <c r="F935" s="153"/>
      <c r="G935" s="153"/>
      <c r="H935" s="72">
        <f t="shared" si="16"/>
        <v>2722</v>
      </c>
      <c r="I935" s="17" t="s">
        <v>2185</v>
      </c>
      <c r="J935" s="22"/>
      <c r="K935" s="22"/>
      <c r="L935" s="22"/>
      <c r="M935" s="22"/>
      <c r="N935" s="22"/>
      <c r="O935" s="200" t="s">
        <v>3776</v>
      </c>
      <c r="P935" s="17" t="s">
        <v>3777</v>
      </c>
      <c r="Q935" s="22"/>
      <c r="R935" s="23"/>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row>
    <row r="936" spans="1:116" s="1" customFormat="1" ht="51.75" customHeight="1">
      <c r="A936" s="13"/>
      <c r="B936" s="71">
        <v>21</v>
      </c>
      <c r="C936" s="17" t="s">
        <v>3730</v>
      </c>
      <c r="D936" s="17" t="s">
        <v>3731</v>
      </c>
      <c r="E936" s="39">
        <v>2957</v>
      </c>
      <c r="F936" s="153"/>
      <c r="G936" s="153"/>
      <c r="H936" s="72">
        <f t="shared" si="16"/>
        <v>2957</v>
      </c>
      <c r="I936" s="17" t="s">
        <v>13</v>
      </c>
      <c r="J936" s="22"/>
      <c r="K936" s="22"/>
      <c r="L936" s="22"/>
      <c r="M936" s="22"/>
      <c r="N936" s="22"/>
      <c r="O936" s="17" t="s">
        <v>3778</v>
      </c>
      <c r="P936" s="17" t="s">
        <v>3779</v>
      </c>
      <c r="Q936" s="22"/>
      <c r="R936" s="23"/>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row>
    <row r="937" spans="1:116" s="1" customFormat="1" ht="51.75" customHeight="1">
      <c r="A937" s="13"/>
      <c r="B937" s="71">
        <v>22</v>
      </c>
      <c r="C937" s="17"/>
      <c r="D937" s="17"/>
      <c r="E937" s="39">
        <v>0</v>
      </c>
      <c r="F937" s="153"/>
      <c r="G937" s="153"/>
      <c r="H937" s="72">
        <f t="shared" si="16"/>
        <v>0</v>
      </c>
      <c r="I937" s="17"/>
      <c r="J937" s="22"/>
      <c r="K937" s="22"/>
      <c r="L937" s="22"/>
      <c r="M937" s="22"/>
      <c r="N937" s="22"/>
      <c r="O937" s="17"/>
      <c r="P937" s="17"/>
      <c r="Q937" s="22"/>
      <c r="R937" s="23"/>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row>
    <row r="938" spans="1:116" s="1" customFormat="1" ht="51.75" customHeight="1">
      <c r="A938" s="13"/>
      <c r="B938" s="71">
        <v>23</v>
      </c>
      <c r="C938" s="17" t="s">
        <v>3733</v>
      </c>
      <c r="D938" s="17" t="s">
        <v>3734</v>
      </c>
      <c r="E938" s="39">
        <v>4375</v>
      </c>
      <c r="F938" s="153"/>
      <c r="G938" s="153"/>
      <c r="H938" s="72">
        <f t="shared" si="16"/>
        <v>4375</v>
      </c>
      <c r="I938" s="17" t="s">
        <v>13</v>
      </c>
      <c r="J938" s="22"/>
      <c r="K938" s="22"/>
      <c r="L938" s="22"/>
      <c r="M938" s="22"/>
      <c r="N938" s="22"/>
      <c r="O938" s="200" t="s">
        <v>3780</v>
      </c>
      <c r="P938" s="17" t="s">
        <v>3781</v>
      </c>
      <c r="Q938" s="22"/>
      <c r="R938" s="23"/>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row>
    <row r="939" spans="1:116" s="1" customFormat="1" ht="51.75" customHeight="1">
      <c r="A939" s="13"/>
      <c r="B939" s="71">
        <v>24</v>
      </c>
      <c r="C939" s="17" t="s">
        <v>3735</v>
      </c>
      <c r="D939" s="17" t="s">
        <v>3736</v>
      </c>
      <c r="E939" s="39">
        <v>39832</v>
      </c>
      <c r="F939" s="153"/>
      <c r="G939" s="153"/>
      <c r="H939" s="72">
        <f t="shared" si="16"/>
        <v>39832</v>
      </c>
      <c r="I939" s="17" t="s">
        <v>13</v>
      </c>
      <c r="J939" s="22"/>
      <c r="K939" s="22"/>
      <c r="L939" s="22"/>
      <c r="M939" s="22"/>
      <c r="N939" s="22"/>
      <c r="O939" s="200" t="s">
        <v>3782</v>
      </c>
      <c r="P939" s="17" t="s">
        <v>3783</v>
      </c>
      <c r="Q939" s="22"/>
      <c r="R939" s="23"/>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row>
    <row r="940" spans="1:116" s="1" customFormat="1" ht="51.75" customHeight="1">
      <c r="A940" s="13"/>
      <c r="B940" s="71">
        <v>25</v>
      </c>
      <c r="C940" s="17" t="s">
        <v>3737</v>
      </c>
      <c r="D940" s="17" t="s">
        <v>3738</v>
      </c>
      <c r="E940" s="39">
        <v>23000</v>
      </c>
      <c r="F940" s="153"/>
      <c r="G940" s="153"/>
      <c r="H940" s="72">
        <f t="shared" si="16"/>
        <v>23000</v>
      </c>
      <c r="I940" s="17" t="s">
        <v>2185</v>
      </c>
      <c r="J940" s="22"/>
      <c r="K940" s="22"/>
      <c r="L940" s="22"/>
      <c r="M940" s="22"/>
      <c r="N940" s="22"/>
      <c r="O940" s="200" t="s">
        <v>3784</v>
      </c>
      <c r="P940" s="17" t="s">
        <v>3785</v>
      </c>
      <c r="Q940" s="22"/>
      <c r="R940" s="23"/>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row>
    <row r="941" spans="1:116" s="1" customFormat="1" ht="51.75" customHeight="1">
      <c r="A941" s="13"/>
      <c r="B941" s="71">
        <v>26</v>
      </c>
      <c r="C941" s="17" t="s">
        <v>3739</v>
      </c>
      <c r="D941" s="17" t="s">
        <v>3740</v>
      </c>
      <c r="E941" s="39">
        <f>200+1516+200+7500</f>
        <v>9416</v>
      </c>
      <c r="F941" s="153"/>
      <c r="G941" s="153"/>
      <c r="H941" s="72">
        <f t="shared" si="16"/>
        <v>9416</v>
      </c>
      <c r="I941" s="17" t="s">
        <v>13</v>
      </c>
      <c r="J941" s="22"/>
      <c r="K941" s="22"/>
      <c r="L941" s="22"/>
      <c r="M941" s="22"/>
      <c r="N941" s="22"/>
      <c r="O941" s="17" t="s">
        <v>3786</v>
      </c>
      <c r="P941" s="17" t="s">
        <v>3787</v>
      </c>
      <c r="Q941" s="22"/>
      <c r="R941" s="23"/>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row>
    <row r="942" spans="1:116" s="1" customFormat="1" ht="51.75" customHeight="1">
      <c r="A942" s="13"/>
      <c r="B942" s="71">
        <v>27</v>
      </c>
      <c r="C942" s="17" t="s">
        <v>3739</v>
      </c>
      <c r="D942" s="17" t="s">
        <v>3740</v>
      </c>
      <c r="E942" s="39">
        <v>3845</v>
      </c>
      <c r="F942" s="153"/>
      <c r="G942" s="153"/>
      <c r="H942" s="72">
        <f t="shared" si="16"/>
        <v>3845</v>
      </c>
      <c r="I942" s="17" t="s">
        <v>13</v>
      </c>
      <c r="J942" s="22"/>
      <c r="K942" s="22"/>
      <c r="L942" s="22"/>
      <c r="M942" s="22"/>
      <c r="N942" s="22"/>
      <c r="O942" s="17" t="s">
        <v>3788</v>
      </c>
      <c r="P942" s="17" t="s">
        <v>3789</v>
      </c>
      <c r="Q942" s="22"/>
      <c r="R942" s="23"/>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row>
    <row r="943" spans="1:116" s="1" customFormat="1" ht="51.75" customHeight="1">
      <c r="A943" s="13"/>
      <c r="B943" s="71">
        <v>28</v>
      </c>
      <c r="C943" s="17" t="s">
        <v>3741</v>
      </c>
      <c r="D943" s="17" t="s">
        <v>3742</v>
      </c>
      <c r="E943" s="39">
        <v>2098</v>
      </c>
      <c r="F943" s="153"/>
      <c r="G943" s="153"/>
      <c r="H943" s="72">
        <f t="shared" si="16"/>
        <v>2098</v>
      </c>
      <c r="I943" s="17" t="s">
        <v>13</v>
      </c>
      <c r="J943" s="22"/>
      <c r="K943" s="22"/>
      <c r="L943" s="22"/>
      <c r="M943" s="22"/>
      <c r="N943" s="22"/>
      <c r="O943" s="17" t="s">
        <v>3790</v>
      </c>
      <c r="P943" s="17" t="s">
        <v>3791</v>
      </c>
      <c r="Q943" s="22"/>
      <c r="R943" s="23"/>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16" s="1" customFormat="1" ht="51.75" customHeight="1">
      <c r="A944" s="13"/>
      <c r="B944" s="71">
        <v>29</v>
      </c>
      <c r="C944" s="17" t="s">
        <v>3732</v>
      </c>
      <c r="D944" s="17" t="s">
        <v>3743</v>
      </c>
      <c r="E944" s="39">
        <v>4063</v>
      </c>
      <c r="F944" s="153"/>
      <c r="G944" s="153"/>
      <c r="H944" s="72">
        <f t="shared" si="16"/>
        <v>4063</v>
      </c>
      <c r="I944" s="17" t="s">
        <v>13</v>
      </c>
      <c r="J944" s="22"/>
      <c r="K944" s="22"/>
      <c r="L944" s="22"/>
      <c r="M944" s="22"/>
      <c r="N944" s="22"/>
      <c r="O944" s="200" t="s">
        <v>3792</v>
      </c>
      <c r="P944" s="17" t="s">
        <v>3793</v>
      </c>
      <c r="Q944" s="22"/>
      <c r="R944" s="23"/>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row>
    <row r="945" spans="1:116" s="1" customFormat="1" ht="51.75" customHeight="1">
      <c r="A945" s="13"/>
      <c r="B945" s="71">
        <v>30</v>
      </c>
      <c r="C945" s="17" t="s">
        <v>3744</v>
      </c>
      <c r="D945" s="17" t="s">
        <v>603</v>
      </c>
      <c r="E945" s="39">
        <v>2700</v>
      </c>
      <c r="F945" s="153"/>
      <c r="G945" s="153"/>
      <c r="H945" s="72">
        <f t="shared" si="16"/>
        <v>2700</v>
      </c>
      <c r="I945" s="17" t="s">
        <v>13</v>
      </c>
      <c r="J945" s="22"/>
      <c r="K945" s="22"/>
      <c r="L945" s="22"/>
      <c r="M945" s="22"/>
      <c r="N945" s="22"/>
      <c r="O945" s="200" t="s">
        <v>3794</v>
      </c>
      <c r="P945" s="17" t="s">
        <v>3795</v>
      </c>
      <c r="Q945" s="22"/>
      <c r="R945" s="23"/>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row>
    <row r="946" spans="1:116" s="1" customFormat="1" ht="51.75" customHeight="1">
      <c r="A946" s="13"/>
      <c r="B946" s="71">
        <v>31</v>
      </c>
      <c r="C946" s="17" t="s">
        <v>3745</v>
      </c>
      <c r="D946" s="17" t="s">
        <v>3746</v>
      </c>
      <c r="E946" s="39">
        <v>1766</v>
      </c>
      <c r="F946" s="153"/>
      <c r="G946" s="153"/>
      <c r="H946" s="72">
        <f t="shared" si="16"/>
        <v>1766</v>
      </c>
      <c r="I946" s="17" t="s">
        <v>13</v>
      </c>
      <c r="J946" s="22"/>
      <c r="K946" s="22"/>
      <c r="L946" s="22"/>
      <c r="M946" s="22"/>
      <c r="N946" s="22"/>
      <c r="O946" s="200" t="s">
        <v>3796</v>
      </c>
      <c r="P946" s="17" t="s">
        <v>3797</v>
      </c>
      <c r="Q946" s="22"/>
      <c r="R946" s="23"/>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row>
    <row r="947" spans="1:116" s="1" customFormat="1" ht="51.75" customHeight="1">
      <c r="A947" s="13"/>
      <c r="B947" s="71">
        <v>32</v>
      </c>
      <c r="C947" s="17" t="s">
        <v>3747</v>
      </c>
      <c r="D947" s="17" t="s">
        <v>3748</v>
      </c>
      <c r="E947" s="39">
        <v>2200</v>
      </c>
      <c r="F947" s="153"/>
      <c r="G947" s="153"/>
      <c r="H947" s="72">
        <f t="shared" si="16"/>
        <v>2200</v>
      </c>
      <c r="I947" s="17" t="s">
        <v>13</v>
      </c>
      <c r="J947" s="22"/>
      <c r="K947" s="22"/>
      <c r="L947" s="22"/>
      <c r="M947" s="22"/>
      <c r="N947" s="22"/>
      <c r="O947" s="200" t="s">
        <v>3798</v>
      </c>
      <c r="P947" s="17" t="s">
        <v>3799</v>
      </c>
      <c r="Q947" s="22"/>
      <c r="R947" s="23"/>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row>
    <row r="948" spans="1:116" s="1" customFormat="1" ht="51.75" customHeight="1">
      <c r="A948" s="13"/>
      <c r="B948" s="71">
        <v>33</v>
      </c>
      <c r="C948" s="17" t="s">
        <v>3749</v>
      </c>
      <c r="D948" s="17" t="s">
        <v>3748</v>
      </c>
      <c r="E948" s="39">
        <v>1480</v>
      </c>
      <c r="F948" s="153"/>
      <c r="G948" s="153"/>
      <c r="H948" s="72">
        <f t="shared" si="16"/>
        <v>1480</v>
      </c>
      <c r="I948" s="17" t="s">
        <v>13</v>
      </c>
      <c r="J948" s="22"/>
      <c r="K948" s="22"/>
      <c r="L948" s="22"/>
      <c r="M948" s="22"/>
      <c r="N948" s="22"/>
      <c r="O948" s="200" t="s">
        <v>3800</v>
      </c>
      <c r="P948" s="17" t="s">
        <v>3801</v>
      </c>
      <c r="Q948" s="22"/>
      <c r="R948" s="23"/>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row>
    <row r="949" spans="1:116" s="1" customFormat="1" ht="51.75" customHeight="1">
      <c r="A949" s="13"/>
      <c r="B949" s="71">
        <v>34</v>
      </c>
      <c r="C949" s="17" t="s">
        <v>2063</v>
      </c>
      <c r="D949" s="17" t="s">
        <v>2064</v>
      </c>
      <c r="E949" s="39">
        <v>4320</v>
      </c>
      <c r="F949" s="153"/>
      <c r="G949" s="153"/>
      <c r="H949" s="72">
        <f t="shared" si="16"/>
        <v>4320</v>
      </c>
      <c r="I949" s="17" t="s">
        <v>13</v>
      </c>
      <c r="J949" s="22"/>
      <c r="K949" s="22"/>
      <c r="L949" s="22"/>
      <c r="M949" s="22"/>
      <c r="N949" s="22"/>
      <c r="O949" s="200" t="s">
        <v>2186</v>
      </c>
      <c r="P949" s="17" t="s">
        <v>2187</v>
      </c>
      <c r="Q949" s="22"/>
      <c r="R949" s="23"/>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row>
    <row r="950" spans="1:116" s="1" customFormat="1" ht="51.75" customHeight="1">
      <c r="A950" s="13"/>
      <c r="B950" s="71">
        <v>35</v>
      </c>
      <c r="C950" s="17" t="s">
        <v>2065</v>
      </c>
      <c r="D950" s="17" t="s">
        <v>2066</v>
      </c>
      <c r="E950" s="39">
        <f>1651+200</f>
        <v>1851</v>
      </c>
      <c r="F950" s="153"/>
      <c r="G950" s="153"/>
      <c r="H950" s="72">
        <f t="shared" si="16"/>
        <v>1851</v>
      </c>
      <c r="I950" s="17" t="s">
        <v>13</v>
      </c>
      <c r="J950" s="22"/>
      <c r="K950" s="22"/>
      <c r="L950" s="22"/>
      <c r="M950" s="22"/>
      <c r="N950" s="22"/>
      <c r="O950" s="200" t="s">
        <v>2188</v>
      </c>
      <c r="P950" s="17" t="s">
        <v>2189</v>
      </c>
      <c r="Q950" s="22"/>
      <c r="R950" s="23"/>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row>
    <row r="951" spans="1:116" s="1" customFormat="1" ht="51.75" customHeight="1">
      <c r="A951" s="13"/>
      <c r="B951" s="71">
        <v>36</v>
      </c>
      <c r="C951" s="17" t="s">
        <v>2067</v>
      </c>
      <c r="D951" s="17" t="s">
        <v>2068</v>
      </c>
      <c r="E951" s="39">
        <v>25000</v>
      </c>
      <c r="F951" s="153"/>
      <c r="G951" s="153"/>
      <c r="H951" s="72">
        <f t="shared" si="16"/>
        <v>25000</v>
      </c>
      <c r="I951" s="17" t="s">
        <v>13</v>
      </c>
      <c r="J951" s="22"/>
      <c r="K951" s="22"/>
      <c r="L951" s="22"/>
      <c r="M951" s="22"/>
      <c r="N951" s="22"/>
      <c r="O951" s="200" t="s">
        <v>2190</v>
      </c>
      <c r="P951" s="17" t="s">
        <v>2191</v>
      </c>
      <c r="Q951" s="22"/>
      <c r="R951" s="23"/>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row>
    <row r="952" spans="1:116" s="1" customFormat="1" ht="51.75" customHeight="1">
      <c r="A952" s="13"/>
      <c r="B952" s="71">
        <v>37</v>
      </c>
      <c r="C952" s="17" t="s">
        <v>2069</v>
      </c>
      <c r="D952" s="17" t="s">
        <v>2070</v>
      </c>
      <c r="E952" s="39">
        <v>5312</v>
      </c>
      <c r="F952" s="153"/>
      <c r="G952" s="153"/>
      <c r="H952" s="72">
        <f t="shared" si="16"/>
        <v>5312</v>
      </c>
      <c r="I952" s="17" t="s">
        <v>13</v>
      </c>
      <c r="J952" s="22"/>
      <c r="K952" s="22"/>
      <c r="L952" s="22"/>
      <c r="M952" s="22"/>
      <c r="N952" s="22"/>
      <c r="O952" s="200" t="s">
        <v>2192</v>
      </c>
      <c r="P952" s="17" t="s">
        <v>2193</v>
      </c>
      <c r="Q952" s="22"/>
      <c r="R952" s="23"/>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row>
    <row r="953" spans="1:116" s="1" customFormat="1" ht="51.75" customHeight="1">
      <c r="A953" s="13"/>
      <c r="B953" s="71">
        <v>38</v>
      </c>
      <c r="C953" s="17" t="s">
        <v>2071</v>
      </c>
      <c r="D953" s="17" t="s">
        <v>2070</v>
      </c>
      <c r="E953" s="39">
        <v>16577</v>
      </c>
      <c r="F953" s="153"/>
      <c r="G953" s="153"/>
      <c r="H953" s="72">
        <f t="shared" si="16"/>
        <v>16577</v>
      </c>
      <c r="I953" s="17" t="s">
        <v>13</v>
      </c>
      <c r="J953" s="22"/>
      <c r="K953" s="22"/>
      <c r="L953" s="22"/>
      <c r="M953" s="22"/>
      <c r="N953" s="22"/>
      <c r="O953" s="200" t="s">
        <v>2194</v>
      </c>
      <c r="P953" s="17" t="s">
        <v>3802</v>
      </c>
      <c r="Q953" s="22"/>
      <c r="R953" s="23"/>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row>
    <row r="954" spans="1:116" s="1" customFormat="1" ht="51.75" customHeight="1">
      <c r="A954" s="13"/>
      <c r="B954" s="71">
        <v>39</v>
      </c>
      <c r="C954" s="17" t="s">
        <v>2072</v>
      </c>
      <c r="D954" s="17" t="s">
        <v>2073</v>
      </c>
      <c r="E954" s="39">
        <f>15450+7250</f>
        <v>22700</v>
      </c>
      <c r="F954" s="153"/>
      <c r="G954" s="153"/>
      <c r="H954" s="72">
        <f t="shared" si="16"/>
        <v>22700</v>
      </c>
      <c r="I954" s="17" t="s">
        <v>2185</v>
      </c>
      <c r="J954" s="22"/>
      <c r="K954" s="22"/>
      <c r="L954" s="22"/>
      <c r="M954" s="22"/>
      <c r="N954" s="22"/>
      <c r="O954" s="200" t="s">
        <v>2195</v>
      </c>
      <c r="P954" s="17" t="s">
        <v>2196</v>
      </c>
      <c r="Q954" s="22"/>
      <c r="R954" s="23"/>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row>
    <row r="955" spans="1:116" s="1" customFormat="1" ht="51.75" customHeight="1">
      <c r="A955" s="13"/>
      <c r="B955" s="71">
        <v>40</v>
      </c>
      <c r="C955" s="17" t="s">
        <v>2074</v>
      </c>
      <c r="D955" s="17" t="s">
        <v>2075</v>
      </c>
      <c r="E955" s="39">
        <v>7100</v>
      </c>
      <c r="F955" s="153"/>
      <c r="G955" s="153"/>
      <c r="H955" s="72">
        <f t="shared" si="16"/>
        <v>7100</v>
      </c>
      <c r="I955" s="17" t="s">
        <v>13</v>
      </c>
      <c r="J955" s="22"/>
      <c r="K955" s="22"/>
      <c r="L955" s="22"/>
      <c r="M955" s="22"/>
      <c r="N955" s="22"/>
      <c r="O955" s="200" t="s">
        <v>2197</v>
      </c>
      <c r="P955" s="17" t="s">
        <v>2198</v>
      </c>
      <c r="Q955" s="22"/>
      <c r="R955" s="23"/>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row>
    <row r="956" spans="1:116" s="1" customFormat="1" ht="51.75" customHeight="1">
      <c r="A956" s="13"/>
      <c r="B956" s="71">
        <v>41</v>
      </c>
      <c r="C956" s="17" t="s">
        <v>2076</v>
      </c>
      <c r="D956" s="17" t="s">
        <v>2077</v>
      </c>
      <c r="E956" s="39">
        <v>1512</v>
      </c>
      <c r="F956" s="153"/>
      <c r="G956" s="153"/>
      <c r="H956" s="72">
        <f t="shared" si="16"/>
        <v>1512</v>
      </c>
      <c r="I956" s="17" t="s">
        <v>13</v>
      </c>
      <c r="J956" s="22"/>
      <c r="K956" s="22"/>
      <c r="L956" s="22"/>
      <c r="M956" s="22"/>
      <c r="N956" s="22"/>
      <c r="O956" s="200" t="s">
        <v>2199</v>
      </c>
      <c r="P956" s="17" t="s">
        <v>2200</v>
      </c>
      <c r="Q956" s="22"/>
      <c r="R956" s="23"/>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row>
    <row r="957" spans="1:116" s="1" customFormat="1" ht="51.75" customHeight="1">
      <c r="A957" s="13"/>
      <c r="B957" s="71">
        <v>42</v>
      </c>
      <c r="C957" s="17" t="s">
        <v>2078</v>
      </c>
      <c r="D957" s="17" t="s">
        <v>2079</v>
      </c>
      <c r="E957" s="39">
        <f>200+2740+200+200</f>
        <v>3340</v>
      </c>
      <c r="F957" s="153"/>
      <c r="G957" s="153"/>
      <c r="H957" s="72">
        <f t="shared" si="16"/>
        <v>3340</v>
      </c>
      <c r="I957" s="17" t="s">
        <v>13</v>
      </c>
      <c r="J957" s="22"/>
      <c r="K957" s="22"/>
      <c r="L957" s="22"/>
      <c r="M957" s="22"/>
      <c r="N957" s="22"/>
      <c r="O957" s="200" t="s">
        <v>2201</v>
      </c>
      <c r="P957" s="17" t="s">
        <v>2202</v>
      </c>
      <c r="Q957" s="22"/>
      <c r="R957" s="23"/>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row>
    <row r="958" spans="1:116" s="1" customFormat="1" ht="51.75" customHeight="1">
      <c r="A958" s="13"/>
      <c r="B958" s="71">
        <v>43</v>
      </c>
      <c r="C958" s="17" t="s">
        <v>2080</v>
      </c>
      <c r="D958" s="17" t="s">
        <v>2081</v>
      </c>
      <c r="E958" s="39">
        <v>11250</v>
      </c>
      <c r="F958" s="153"/>
      <c r="G958" s="153"/>
      <c r="H958" s="72">
        <f t="shared" si="16"/>
        <v>11250</v>
      </c>
      <c r="I958" s="17" t="s">
        <v>13</v>
      </c>
      <c r="J958" s="22"/>
      <c r="K958" s="22"/>
      <c r="L958" s="22"/>
      <c r="M958" s="22"/>
      <c r="N958" s="22"/>
      <c r="O958" s="200" t="s">
        <v>2203</v>
      </c>
      <c r="P958" s="17" t="s">
        <v>3803</v>
      </c>
      <c r="Q958" s="22"/>
      <c r="R958" s="23"/>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row>
    <row r="959" spans="1:116" s="1" customFormat="1" ht="51.75" customHeight="1">
      <c r="A959" s="13"/>
      <c r="B959" s="71">
        <v>44</v>
      </c>
      <c r="C959" s="17" t="s">
        <v>2080</v>
      </c>
      <c r="D959" s="17" t="s">
        <v>2082</v>
      </c>
      <c r="E959" s="39">
        <v>1600</v>
      </c>
      <c r="F959" s="153"/>
      <c r="G959" s="153"/>
      <c r="H959" s="72">
        <f t="shared" si="16"/>
        <v>1600</v>
      </c>
      <c r="I959" s="17" t="s">
        <v>13</v>
      </c>
      <c r="J959" s="22"/>
      <c r="K959" s="22"/>
      <c r="L959" s="22"/>
      <c r="M959" s="22"/>
      <c r="N959" s="22"/>
      <c r="O959" s="200" t="s">
        <v>2204</v>
      </c>
      <c r="P959" s="17" t="s">
        <v>3804</v>
      </c>
      <c r="Q959" s="22"/>
      <c r="R959" s="23"/>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row>
    <row r="960" spans="1:116" s="1" customFormat="1" ht="51.75" customHeight="1">
      <c r="A960" s="13"/>
      <c r="B960" s="71">
        <v>45</v>
      </c>
      <c r="C960" s="17" t="s">
        <v>2083</v>
      </c>
      <c r="D960" s="17" t="s">
        <v>2084</v>
      </c>
      <c r="E960" s="39">
        <v>1200</v>
      </c>
      <c r="F960" s="153"/>
      <c r="G960" s="153"/>
      <c r="H960" s="72">
        <f t="shared" si="16"/>
        <v>1200</v>
      </c>
      <c r="I960" s="17" t="s">
        <v>13</v>
      </c>
      <c r="J960" s="22"/>
      <c r="K960" s="22"/>
      <c r="L960" s="22"/>
      <c r="M960" s="22"/>
      <c r="N960" s="22"/>
      <c r="O960" s="200" t="s">
        <v>2205</v>
      </c>
      <c r="P960" s="17" t="s">
        <v>2206</v>
      </c>
      <c r="Q960" s="22"/>
      <c r="R960" s="23"/>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row>
    <row r="961" spans="1:116" s="1" customFormat="1" ht="51.75" customHeight="1">
      <c r="A961" s="13"/>
      <c r="B961" s="71">
        <v>46</v>
      </c>
      <c r="C961" s="17" t="s">
        <v>2085</v>
      </c>
      <c r="D961" s="17" t="s">
        <v>2086</v>
      </c>
      <c r="E961" s="39">
        <v>2750</v>
      </c>
      <c r="F961" s="153"/>
      <c r="G961" s="153"/>
      <c r="H961" s="72">
        <f t="shared" si="16"/>
        <v>2750</v>
      </c>
      <c r="I961" s="17" t="s">
        <v>13</v>
      </c>
      <c r="J961" s="22"/>
      <c r="K961" s="22"/>
      <c r="L961" s="22"/>
      <c r="M961" s="22"/>
      <c r="N961" s="22"/>
      <c r="O961" s="200" t="s">
        <v>2207</v>
      </c>
      <c r="P961" s="17" t="s">
        <v>2208</v>
      </c>
      <c r="Q961" s="22"/>
      <c r="R961" s="23"/>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row>
    <row r="962" spans="1:116" s="1" customFormat="1" ht="51.75" customHeight="1">
      <c r="A962" s="13"/>
      <c r="B962" s="71">
        <v>47</v>
      </c>
      <c r="C962" s="17" t="s">
        <v>2087</v>
      </c>
      <c r="D962" s="17" t="s">
        <v>2088</v>
      </c>
      <c r="E962" s="39">
        <f>50+5000+800</f>
        <v>5850</v>
      </c>
      <c r="F962" s="153"/>
      <c r="G962" s="153"/>
      <c r="H962" s="72">
        <f t="shared" si="16"/>
        <v>5850</v>
      </c>
      <c r="I962" s="17" t="s">
        <v>2185</v>
      </c>
      <c r="J962" s="22"/>
      <c r="K962" s="22"/>
      <c r="L962" s="22"/>
      <c r="M962" s="22"/>
      <c r="N962" s="22"/>
      <c r="O962" s="200" t="s">
        <v>2209</v>
      </c>
      <c r="P962" s="17" t="s">
        <v>2210</v>
      </c>
      <c r="Q962" s="22"/>
      <c r="R962" s="23"/>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row>
    <row r="963" spans="1:116" s="1" customFormat="1" ht="51.75" customHeight="1">
      <c r="A963" s="13"/>
      <c r="B963" s="71">
        <v>48</v>
      </c>
      <c r="C963" s="17" t="s">
        <v>2089</v>
      </c>
      <c r="D963" s="17" t="s">
        <v>2090</v>
      </c>
      <c r="E963" s="39">
        <v>1956</v>
      </c>
      <c r="F963" s="153"/>
      <c r="G963" s="153"/>
      <c r="H963" s="72">
        <f t="shared" si="16"/>
        <v>1956</v>
      </c>
      <c r="I963" s="17" t="s">
        <v>13</v>
      </c>
      <c r="J963" s="22"/>
      <c r="K963" s="22"/>
      <c r="L963" s="22"/>
      <c r="M963" s="22"/>
      <c r="N963" s="22"/>
      <c r="O963" s="200" t="s">
        <v>2211</v>
      </c>
      <c r="P963" s="17" t="s">
        <v>2212</v>
      </c>
      <c r="Q963" s="22"/>
      <c r="R963" s="23"/>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row>
    <row r="964" spans="1:116" s="1" customFormat="1" ht="51.75" customHeight="1">
      <c r="A964" s="13"/>
      <c r="B964" s="71">
        <v>49</v>
      </c>
      <c r="C964" s="17" t="s">
        <v>2091</v>
      </c>
      <c r="D964" s="17" t="s">
        <v>2092</v>
      </c>
      <c r="E964" s="39">
        <v>5560</v>
      </c>
      <c r="F964" s="153"/>
      <c r="G964" s="153"/>
      <c r="H964" s="72">
        <f t="shared" si="16"/>
        <v>5560</v>
      </c>
      <c r="I964" s="17" t="s">
        <v>13</v>
      </c>
      <c r="J964" s="22"/>
      <c r="K964" s="22"/>
      <c r="L964" s="22"/>
      <c r="M964" s="22"/>
      <c r="N964" s="22"/>
      <c r="O964" s="200" t="s">
        <v>2213</v>
      </c>
      <c r="P964" s="17" t="s">
        <v>3805</v>
      </c>
      <c r="Q964" s="22"/>
      <c r="R964" s="23"/>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row>
    <row r="965" spans="1:116" s="1" customFormat="1" ht="51.75" customHeight="1">
      <c r="A965" s="13"/>
      <c r="B965" s="71">
        <v>50</v>
      </c>
      <c r="C965" s="17" t="s">
        <v>2093</v>
      </c>
      <c r="D965" s="17" t="s">
        <v>2094</v>
      </c>
      <c r="E965" s="39">
        <v>2500</v>
      </c>
      <c r="F965" s="153"/>
      <c r="G965" s="153"/>
      <c r="H965" s="72">
        <f t="shared" si="16"/>
        <v>2500</v>
      </c>
      <c r="I965" s="17" t="s">
        <v>2185</v>
      </c>
      <c r="J965" s="22"/>
      <c r="K965" s="22"/>
      <c r="L965" s="22"/>
      <c r="M965" s="22"/>
      <c r="N965" s="22"/>
      <c r="O965" s="200" t="s">
        <v>2214</v>
      </c>
      <c r="P965" s="17" t="s">
        <v>3806</v>
      </c>
      <c r="Q965" s="22"/>
      <c r="R965" s="23"/>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row>
    <row r="966" spans="1:116" s="1" customFormat="1" ht="51.75" customHeight="1">
      <c r="A966" s="13"/>
      <c r="B966" s="71">
        <v>51</v>
      </c>
      <c r="C966" s="17" t="s">
        <v>2095</v>
      </c>
      <c r="D966" s="17" t="s">
        <v>2068</v>
      </c>
      <c r="E966" s="39">
        <v>4668</v>
      </c>
      <c r="F966" s="153"/>
      <c r="G966" s="153"/>
      <c r="H966" s="72">
        <f t="shared" si="16"/>
        <v>4668</v>
      </c>
      <c r="I966" s="17" t="s">
        <v>13</v>
      </c>
      <c r="J966" s="22"/>
      <c r="K966" s="22"/>
      <c r="L966" s="22"/>
      <c r="M966" s="22"/>
      <c r="N966" s="22"/>
      <c r="O966" s="200" t="s">
        <v>2215</v>
      </c>
      <c r="P966" s="17" t="s">
        <v>3807</v>
      </c>
      <c r="Q966" s="22"/>
      <c r="R966" s="23"/>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row>
    <row r="967" spans="1:116" s="1" customFormat="1" ht="51.75" customHeight="1">
      <c r="A967" s="13"/>
      <c r="B967" s="71">
        <v>52</v>
      </c>
      <c r="C967" s="17" t="s">
        <v>2096</v>
      </c>
      <c r="D967" s="17" t="s">
        <v>2097</v>
      </c>
      <c r="E967" s="39">
        <f>200+1151</f>
        <v>1351</v>
      </c>
      <c r="F967" s="153"/>
      <c r="G967" s="153"/>
      <c r="H967" s="72">
        <f t="shared" si="16"/>
        <v>1351</v>
      </c>
      <c r="I967" s="17" t="s">
        <v>13</v>
      </c>
      <c r="J967" s="22"/>
      <c r="K967" s="22"/>
      <c r="L967" s="22"/>
      <c r="M967" s="22"/>
      <c r="N967" s="22"/>
      <c r="O967" s="200" t="s">
        <v>2216</v>
      </c>
      <c r="P967" s="17" t="s">
        <v>2217</v>
      </c>
      <c r="Q967" s="22"/>
      <c r="R967" s="23"/>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row>
    <row r="968" spans="1:116" s="1" customFormat="1" ht="51.75" customHeight="1">
      <c r="A968" s="13"/>
      <c r="B968" s="71">
        <v>53</v>
      </c>
      <c r="C968" s="17" t="s">
        <v>2098</v>
      </c>
      <c r="D968" s="17" t="s">
        <v>2068</v>
      </c>
      <c r="E968" s="39">
        <v>14000</v>
      </c>
      <c r="F968" s="153"/>
      <c r="G968" s="153"/>
      <c r="H968" s="72">
        <f t="shared" si="16"/>
        <v>14000</v>
      </c>
      <c r="I968" s="17" t="s">
        <v>13</v>
      </c>
      <c r="J968" s="22"/>
      <c r="K968" s="22"/>
      <c r="L968" s="22"/>
      <c r="M968" s="22"/>
      <c r="N968" s="22"/>
      <c r="O968" s="200" t="s">
        <v>2218</v>
      </c>
      <c r="P968" s="17" t="s">
        <v>2219</v>
      </c>
      <c r="Q968" s="22"/>
      <c r="R968" s="23"/>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row>
    <row r="969" spans="1:116" s="1" customFormat="1" ht="51.75" customHeight="1">
      <c r="A969" s="13"/>
      <c r="B969" s="71">
        <v>54</v>
      </c>
      <c r="C969" s="17" t="s">
        <v>2099</v>
      </c>
      <c r="D969" s="17" t="s">
        <v>2100</v>
      </c>
      <c r="E969" s="39">
        <v>2376</v>
      </c>
      <c r="F969" s="153"/>
      <c r="G969" s="153"/>
      <c r="H969" s="72">
        <f t="shared" si="16"/>
        <v>2376</v>
      </c>
      <c r="I969" s="17" t="s">
        <v>13</v>
      </c>
      <c r="J969" s="22"/>
      <c r="K969" s="22"/>
      <c r="L969" s="22"/>
      <c r="M969" s="22"/>
      <c r="N969" s="22"/>
      <c r="O969" s="200" t="s">
        <v>2220</v>
      </c>
      <c r="P969" s="17" t="s">
        <v>2221</v>
      </c>
      <c r="Q969" s="22"/>
      <c r="R969" s="23"/>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row>
    <row r="970" spans="1:116" s="1" customFormat="1" ht="51.75" customHeight="1">
      <c r="A970" s="13"/>
      <c r="B970" s="71">
        <v>55</v>
      </c>
      <c r="C970" s="17" t="s">
        <v>2101</v>
      </c>
      <c r="D970" s="17" t="s">
        <v>2102</v>
      </c>
      <c r="E970" s="39">
        <v>2000</v>
      </c>
      <c r="F970" s="153"/>
      <c r="G970" s="153"/>
      <c r="H970" s="72">
        <f t="shared" si="16"/>
        <v>2000</v>
      </c>
      <c r="I970" s="17" t="s">
        <v>13</v>
      </c>
      <c r="J970" s="22"/>
      <c r="K970" s="22"/>
      <c r="L970" s="22"/>
      <c r="M970" s="22"/>
      <c r="N970" s="22"/>
      <c r="O970" s="200" t="s">
        <v>2222</v>
      </c>
      <c r="P970" s="17" t="s">
        <v>2223</v>
      </c>
      <c r="Q970" s="22"/>
      <c r="R970" s="23"/>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row>
    <row r="971" spans="1:116" s="1" customFormat="1" ht="51.75" customHeight="1">
      <c r="A971" s="13"/>
      <c r="B971" s="71">
        <v>56</v>
      </c>
      <c r="C971" s="17" t="s">
        <v>2103</v>
      </c>
      <c r="D971" s="17" t="s">
        <v>2104</v>
      </c>
      <c r="E971" s="39">
        <f>1500+3000+19200</f>
        <v>23700</v>
      </c>
      <c r="F971" s="153"/>
      <c r="G971" s="153"/>
      <c r="H971" s="72">
        <f t="shared" si="16"/>
        <v>23700</v>
      </c>
      <c r="I971" s="17" t="s">
        <v>13</v>
      </c>
      <c r="J971" s="22"/>
      <c r="K971" s="22"/>
      <c r="L971" s="22"/>
      <c r="M971" s="22"/>
      <c r="N971" s="22"/>
      <c r="O971" s="200" t="s">
        <v>2224</v>
      </c>
      <c r="P971" s="17" t="s">
        <v>2225</v>
      </c>
      <c r="Q971" s="22"/>
      <c r="R971" s="23"/>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16" s="1" customFormat="1" ht="51.75" customHeight="1">
      <c r="A972" s="13"/>
      <c r="B972" s="71">
        <v>57</v>
      </c>
      <c r="C972" s="17" t="s">
        <v>2105</v>
      </c>
      <c r="D972" s="17" t="s">
        <v>2106</v>
      </c>
      <c r="E972" s="39">
        <f>58807+1628</f>
        <v>60435</v>
      </c>
      <c r="F972" s="153"/>
      <c r="G972" s="153"/>
      <c r="H972" s="72">
        <f t="shared" si="16"/>
        <v>60435</v>
      </c>
      <c r="I972" s="17" t="s">
        <v>13</v>
      </c>
      <c r="J972" s="22"/>
      <c r="K972" s="22"/>
      <c r="L972" s="22"/>
      <c r="M972" s="22"/>
      <c r="N972" s="22"/>
      <c r="O972" s="17" t="s">
        <v>2226</v>
      </c>
      <c r="P972" s="17" t="s">
        <v>2227</v>
      </c>
      <c r="Q972" s="22"/>
      <c r="R972" s="23"/>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row>
    <row r="973" spans="1:116" s="1" customFormat="1" ht="51.75" customHeight="1">
      <c r="A973" s="13"/>
      <c r="B973" s="71">
        <v>58</v>
      </c>
      <c r="C973" s="17" t="s">
        <v>2107</v>
      </c>
      <c r="D973" s="17" t="s">
        <v>2108</v>
      </c>
      <c r="E973" s="39">
        <v>10000</v>
      </c>
      <c r="F973" s="153"/>
      <c r="G973" s="153"/>
      <c r="H973" s="72">
        <f t="shared" si="16"/>
        <v>10000</v>
      </c>
      <c r="I973" s="17" t="s">
        <v>13</v>
      </c>
      <c r="J973" s="22"/>
      <c r="K973" s="22"/>
      <c r="L973" s="22"/>
      <c r="M973" s="22"/>
      <c r="N973" s="22"/>
      <c r="O973" s="200" t="s">
        <v>2228</v>
      </c>
      <c r="P973" s="17" t="s">
        <v>2229</v>
      </c>
      <c r="Q973" s="22"/>
      <c r="R973" s="23"/>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row>
    <row r="974" spans="1:116" s="1" customFormat="1" ht="51.75" customHeight="1">
      <c r="A974" s="13"/>
      <c r="B974" s="71">
        <v>59</v>
      </c>
      <c r="C974" s="17" t="s">
        <v>2063</v>
      </c>
      <c r="D974" s="17" t="s">
        <v>2109</v>
      </c>
      <c r="E974" s="39">
        <v>16352</v>
      </c>
      <c r="F974" s="153"/>
      <c r="G974" s="153"/>
      <c r="H974" s="72">
        <f t="shared" si="16"/>
        <v>16352</v>
      </c>
      <c r="I974" s="17" t="s">
        <v>13</v>
      </c>
      <c r="J974" s="22"/>
      <c r="K974" s="22"/>
      <c r="L974" s="22"/>
      <c r="M974" s="22"/>
      <c r="N974" s="22"/>
      <c r="O974" s="200" t="s">
        <v>2230</v>
      </c>
      <c r="P974" s="17" t="s">
        <v>2231</v>
      </c>
      <c r="Q974" s="22"/>
      <c r="R974" s="23"/>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row>
    <row r="975" spans="1:116" s="1" customFormat="1" ht="51.75" customHeight="1">
      <c r="A975" s="13"/>
      <c r="B975" s="71">
        <v>60</v>
      </c>
      <c r="C975" s="17" t="s">
        <v>2110</v>
      </c>
      <c r="D975" s="17" t="s">
        <v>2111</v>
      </c>
      <c r="E975" s="39">
        <v>6575</v>
      </c>
      <c r="F975" s="153"/>
      <c r="G975" s="153"/>
      <c r="H975" s="72">
        <f t="shared" si="16"/>
        <v>6575</v>
      </c>
      <c r="I975" s="17" t="s">
        <v>13</v>
      </c>
      <c r="J975" s="22"/>
      <c r="K975" s="22"/>
      <c r="L975" s="22"/>
      <c r="M975" s="22"/>
      <c r="N975" s="22"/>
      <c r="O975" s="17" t="s">
        <v>2232</v>
      </c>
      <c r="P975" s="17" t="s">
        <v>2233</v>
      </c>
      <c r="Q975" s="22"/>
      <c r="R975" s="23"/>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row>
    <row r="976" spans="1:116" s="1" customFormat="1" ht="51.75" customHeight="1">
      <c r="A976" s="13"/>
      <c r="B976" s="71">
        <v>61</v>
      </c>
      <c r="C976" s="17" t="s">
        <v>2112</v>
      </c>
      <c r="D976" s="17" t="s">
        <v>2113</v>
      </c>
      <c r="E976" s="39">
        <v>7500</v>
      </c>
      <c r="F976" s="153"/>
      <c r="G976" s="153"/>
      <c r="H976" s="72">
        <f t="shared" si="16"/>
        <v>7500</v>
      </c>
      <c r="I976" s="17" t="s">
        <v>13</v>
      </c>
      <c r="J976" s="22"/>
      <c r="K976" s="22"/>
      <c r="L976" s="22"/>
      <c r="M976" s="22"/>
      <c r="N976" s="22"/>
      <c r="O976" s="17" t="s">
        <v>2234</v>
      </c>
      <c r="P976" s="17" t="s">
        <v>2235</v>
      </c>
      <c r="Q976" s="22"/>
      <c r="R976" s="23"/>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row>
    <row r="977" spans="1:116" s="1" customFormat="1" ht="51.75" customHeight="1">
      <c r="A977" s="13"/>
      <c r="B977" s="71">
        <v>62</v>
      </c>
      <c r="C977" s="17" t="s">
        <v>2114</v>
      </c>
      <c r="D977" s="17" t="s">
        <v>2115</v>
      </c>
      <c r="E977" s="39">
        <f>200+200+393</f>
        <v>793</v>
      </c>
      <c r="F977" s="153"/>
      <c r="G977" s="153"/>
      <c r="H977" s="72">
        <f t="shared" si="16"/>
        <v>793</v>
      </c>
      <c r="I977" s="17" t="s">
        <v>13</v>
      </c>
      <c r="J977" s="22"/>
      <c r="K977" s="22"/>
      <c r="L977" s="22"/>
      <c r="M977" s="22"/>
      <c r="N977" s="22"/>
      <c r="O977" s="17" t="s">
        <v>2236</v>
      </c>
      <c r="P977" s="17" t="s">
        <v>2237</v>
      </c>
      <c r="Q977" s="22"/>
      <c r="R977" s="23"/>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row>
    <row r="978" spans="1:116" s="1" customFormat="1" ht="51.75" customHeight="1">
      <c r="A978" s="13"/>
      <c r="B978" s="71">
        <v>63</v>
      </c>
      <c r="C978" s="17" t="s">
        <v>2114</v>
      </c>
      <c r="D978" s="17" t="s">
        <v>2115</v>
      </c>
      <c r="E978" s="39">
        <f>200+700</f>
        <v>900</v>
      </c>
      <c r="F978" s="153"/>
      <c r="G978" s="153"/>
      <c r="H978" s="72">
        <f t="shared" si="16"/>
        <v>900</v>
      </c>
      <c r="I978" s="17" t="s">
        <v>13</v>
      </c>
      <c r="J978" s="22"/>
      <c r="K978" s="22"/>
      <c r="L978" s="22"/>
      <c r="M978" s="22"/>
      <c r="N978" s="22"/>
      <c r="O978" s="17" t="s">
        <v>2238</v>
      </c>
      <c r="P978" s="17" t="s">
        <v>2239</v>
      </c>
      <c r="Q978" s="22"/>
      <c r="R978" s="23"/>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row>
    <row r="979" spans="1:116" s="1" customFormat="1" ht="51.75" customHeight="1">
      <c r="A979" s="13"/>
      <c r="B979" s="71">
        <v>64</v>
      </c>
      <c r="C979" s="17" t="s">
        <v>2116</v>
      </c>
      <c r="D979" s="17" t="s">
        <v>2117</v>
      </c>
      <c r="E979" s="39">
        <v>3000</v>
      </c>
      <c r="F979" s="153"/>
      <c r="G979" s="153"/>
      <c r="H979" s="72">
        <f t="shared" si="16"/>
        <v>3000</v>
      </c>
      <c r="I979" s="17" t="s">
        <v>13</v>
      </c>
      <c r="J979" s="22"/>
      <c r="K979" s="22"/>
      <c r="L979" s="22"/>
      <c r="M979" s="22"/>
      <c r="N979" s="22"/>
      <c r="O979" s="200" t="s">
        <v>2240</v>
      </c>
      <c r="P979" s="17" t="s">
        <v>2241</v>
      </c>
      <c r="Q979" s="22"/>
      <c r="R979" s="23"/>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row>
    <row r="980" spans="1:116" s="1" customFormat="1" ht="51.75" customHeight="1">
      <c r="A980" s="13"/>
      <c r="B980" s="71">
        <v>65</v>
      </c>
      <c r="C980" s="17" t="s">
        <v>2118</v>
      </c>
      <c r="D980" s="17" t="s">
        <v>2119</v>
      </c>
      <c r="E980" s="39">
        <v>4858</v>
      </c>
      <c r="F980" s="153"/>
      <c r="G980" s="153"/>
      <c r="H980" s="72">
        <f aca="true" t="shared" si="17" ref="H980:H1038">E980-F980-G980</f>
        <v>4858</v>
      </c>
      <c r="I980" s="17" t="s">
        <v>13</v>
      </c>
      <c r="J980" s="22"/>
      <c r="K980" s="22"/>
      <c r="L980" s="22"/>
      <c r="M980" s="22"/>
      <c r="N980" s="22"/>
      <c r="O980" s="200" t="s">
        <v>2242</v>
      </c>
      <c r="P980" s="17" t="s">
        <v>3808</v>
      </c>
      <c r="Q980" s="22"/>
      <c r="R980" s="23"/>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row>
    <row r="981" spans="1:116" s="1" customFormat="1" ht="51.75" customHeight="1">
      <c r="A981" s="13"/>
      <c r="B981" s="71">
        <v>66</v>
      </c>
      <c r="C981" s="17" t="s">
        <v>2120</v>
      </c>
      <c r="D981" s="17" t="s">
        <v>2121</v>
      </c>
      <c r="E981" s="39">
        <f>200+1250</f>
        <v>1450</v>
      </c>
      <c r="F981" s="153"/>
      <c r="G981" s="153"/>
      <c r="H981" s="72">
        <f t="shared" si="17"/>
        <v>1450</v>
      </c>
      <c r="I981" s="17" t="s">
        <v>13</v>
      </c>
      <c r="J981" s="22"/>
      <c r="K981" s="22"/>
      <c r="L981" s="22"/>
      <c r="M981" s="22"/>
      <c r="N981" s="22"/>
      <c r="O981" s="200" t="s">
        <v>2243</v>
      </c>
      <c r="P981" s="17" t="s">
        <v>2244</v>
      </c>
      <c r="Q981" s="22"/>
      <c r="R981" s="23"/>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row>
    <row r="982" spans="1:116" s="1" customFormat="1" ht="51.75" customHeight="1">
      <c r="A982" s="13"/>
      <c r="B982" s="71">
        <v>67</v>
      </c>
      <c r="C982" s="17" t="s">
        <v>2122</v>
      </c>
      <c r="D982" s="17" t="s">
        <v>2123</v>
      </c>
      <c r="E982" s="39">
        <f>200+1616</f>
        <v>1816</v>
      </c>
      <c r="F982" s="153"/>
      <c r="G982" s="153"/>
      <c r="H982" s="72">
        <f t="shared" si="17"/>
        <v>1816</v>
      </c>
      <c r="I982" s="17" t="s">
        <v>13</v>
      </c>
      <c r="J982" s="22"/>
      <c r="K982" s="22"/>
      <c r="L982" s="22"/>
      <c r="M982" s="22"/>
      <c r="N982" s="22"/>
      <c r="O982" s="200" t="s">
        <v>2245</v>
      </c>
      <c r="P982" s="17" t="s">
        <v>2246</v>
      </c>
      <c r="Q982" s="22"/>
      <c r="R982" s="23"/>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row>
    <row r="983" spans="1:116" s="1" customFormat="1" ht="51.75" customHeight="1">
      <c r="A983" s="13"/>
      <c r="B983" s="71">
        <v>68</v>
      </c>
      <c r="C983" s="17" t="s">
        <v>2124</v>
      </c>
      <c r="D983" s="17" t="s">
        <v>2125</v>
      </c>
      <c r="E983" s="39">
        <v>2607</v>
      </c>
      <c r="F983" s="153"/>
      <c r="G983" s="153"/>
      <c r="H983" s="72">
        <f t="shared" si="17"/>
        <v>2607</v>
      </c>
      <c r="I983" s="17" t="s">
        <v>13</v>
      </c>
      <c r="J983" s="22"/>
      <c r="K983" s="22"/>
      <c r="L983" s="22"/>
      <c r="M983" s="22"/>
      <c r="N983" s="22"/>
      <c r="O983" s="200" t="s">
        <v>2247</v>
      </c>
      <c r="P983" s="17" t="s">
        <v>3809</v>
      </c>
      <c r="Q983" s="22"/>
      <c r="R983" s="23"/>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row>
    <row r="984" spans="1:116" s="1" customFormat="1" ht="51.75" customHeight="1">
      <c r="A984" s="13"/>
      <c r="B984" s="71">
        <v>69</v>
      </c>
      <c r="C984" s="17" t="s">
        <v>2126</v>
      </c>
      <c r="D984" s="17" t="s">
        <v>2127</v>
      </c>
      <c r="E984" s="39">
        <v>6000</v>
      </c>
      <c r="F984" s="153"/>
      <c r="G984" s="153"/>
      <c r="H984" s="72">
        <f t="shared" si="17"/>
        <v>6000</v>
      </c>
      <c r="I984" s="17" t="s">
        <v>13</v>
      </c>
      <c r="J984" s="22"/>
      <c r="K984" s="22"/>
      <c r="L984" s="22"/>
      <c r="M984" s="22"/>
      <c r="N984" s="22"/>
      <c r="O984" s="200" t="s">
        <v>2248</v>
      </c>
      <c r="P984" s="17" t="s">
        <v>3810</v>
      </c>
      <c r="Q984" s="22"/>
      <c r="R984" s="23"/>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row>
    <row r="985" spans="1:116" s="1" customFormat="1" ht="51.75" customHeight="1">
      <c r="A985" s="13"/>
      <c r="B985" s="71">
        <v>70</v>
      </c>
      <c r="C985" s="17" t="s">
        <v>2128</v>
      </c>
      <c r="D985" s="17" t="s">
        <v>2129</v>
      </c>
      <c r="E985" s="39">
        <v>11446</v>
      </c>
      <c r="F985" s="153"/>
      <c r="G985" s="153"/>
      <c r="H985" s="72">
        <f t="shared" si="17"/>
        <v>11446</v>
      </c>
      <c r="I985" s="17" t="s">
        <v>13</v>
      </c>
      <c r="J985" s="22"/>
      <c r="K985" s="22"/>
      <c r="L985" s="22"/>
      <c r="M985" s="22"/>
      <c r="N985" s="22"/>
      <c r="O985" s="200" t="s">
        <v>2249</v>
      </c>
      <c r="P985" s="17" t="s">
        <v>3811</v>
      </c>
      <c r="Q985" s="22"/>
      <c r="R985" s="23"/>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row>
    <row r="986" spans="1:116" s="1" customFormat="1" ht="51.75" customHeight="1">
      <c r="A986" s="13"/>
      <c r="B986" s="71">
        <v>71</v>
      </c>
      <c r="C986" s="17" t="s">
        <v>2128</v>
      </c>
      <c r="D986" s="17" t="s">
        <v>2129</v>
      </c>
      <c r="E986" s="39">
        <v>2750</v>
      </c>
      <c r="F986" s="153"/>
      <c r="G986" s="153"/>
      <c r="H986" s="72">
        <f t="shared" si="17"/>
        <v>2750</v>
      </c>
      <c r="I986" s="17" t="s">
        <v>13</v>
      </c>
      <c r="J986" s="22"/>
      <c r="K986" s="22"/>
      <c r="L986" s="22"/>
      <c r="M986" s="22"/>
      <c r="N986" s="22"/>
      <c r="O986" s="200" t="s">
        <v>2250</v>
      </c>
      <c r="P986" s="17" t="s">
        <v>3812</v>
      </c>
      <c r="Q986" s="22"/>
      <c r="R986" s="23"/>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row>
    <row r="987" spans="1:116" s="1" customFormat="1" ht="51.75" customHeight="1">
      <c r="A987" s="13"/>
      <c r="B987" s="71">
        <v>72</v>
      </c>
      <c r="C987" s="17" t="s">
        <v>2128</v>
      </c>
      <c r="D987" s="17" t="s">
        <v>2129</v>
      </c>
      <c r="E987" s="39">
        <v>10600</v>
      </c>
      <c r="F987" s="153"/>
      <c r="G987" s="153"/>
      <c r="H987" s="72">
        <f t="shared" si="17"/>
        <v>10600</v>
      </c>
      <c r="I987" s="17" t="s">
        <v>13</v>
      </c>
      <c r="J987" s="22"/>
      <c r="K987" s="22"/>
      <c r="L987" s="22"/>
      <c r="M987" s="22"/>
      <c r="N987" s="22"/>
      <c r="O987" s="200" t="s">
        <v>2251</v>
      </c>
      <c r="P987" s="17" t="s">
        <v>2252</v>
      </c>
      <c r="Q987" s="22"/>
      <c r="R987" s="23"/>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row>
    <row r="988" spans="1:116" s="1" customFormat="1" ht="51.75" customHeight="1">
      <c r="A988" s="13"/>
      <c r="B988" s="71">
        <v>73</v>
      </c>
      <c r="C988" s="17" t="s">
        <v>2128</v>
      </c>
      <c r="D988" s="17" t="s">
        <v>2129</v>
      </c>
      <c r="E988" s="39">
        <v>2320</v>
      </c>
      <c r="F988" s="153"/>
      <c r="G988" s="153"/>
      <c r="H988" s="72">
        <f t="shared" si="17"/>
        <v>2320</v>
      </c>
      <c r="I988" s="17" t="s">
        <v>13</v>
      </c>
      <c r="J988" s="22"/>
      <c r="K988" s="22"/>
      <c r="L988" s="22"/>
      <c r="M988" s="22"/>
      <c r="N988" s="22"/>
      <c r="O988" s="200" t="s">
        <v>2253</v>
      </c>
      <c r="P988" s="17" t="s">
        <v>3813</v>
      </c>
      <c r="Q988" s="22"/>
      <c r="R988" s="23"/>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row>
    <row r="989" spans="1:116" s="1" customFormat="1" ht="51.75" customHeight="1">
      <c r="A989" s="13"/>
      <c r="B989" s="71">
        <v>74</v>
      </c>
      <c r="C989" s="17" t="s">
        <v>2130</v>
      </c>
      <c r="D989" s="17" t="s">
        <v>2131</v>
      </c>
      <c r="E989" s="39">
        <f>200+3000</f>
        <v>3200</v>
      </c>
      <c r="F989" s="153"/>
      <c r="G989" s="153"/>
      <c r="H989" s="72">
        <f t="shared" si="17"/>
        <v>3200</v>
      </c>
      <c r="I989" s="17" t="s">
        <v>13</v>
      </c>
      <c r="J989" s="22"/>
      <c r="K989" s="22"/>
      <c r="L989" s="22"/>
      <c r="M989" s="22"/>
      <c r="N989" s="22"/>
      <c r="O989" s="200" t="s">
        <v>2254</v>
      </c>
      <c r="P989" s="17" t="s">
        <v>3814</v>
      </c>
      <c r="Q989" s="22"/>
      <c r="R989" s="23"/>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row>
    <row r="990" spans="1:116" s="1" customFormat="1" ht="51.75" customHeight="1">
      <c r="A990" s="13"/>
      <c r="B990" s="71">
        <v>75</v>
      </c>
      <c r="C990" s="17" t="s">
        <v>2132</v>
      </c>
      <c r="D990" s="17" t="s">
        <v>2133</v>
      </c>
      <c r="E990" s="39">
        <v>6287</v>
      </c>
      <c r="F990" s="153"/>
      <c r="G990" s="153"/>
      <c r="H990" s="72">
        <f t="shared" si="17"/>
        <v>6287</v>
      </c>
      <c r="I990" s="17" t="s">
        <v>13</v>
      </c>
      <c r="J990" s="22"/>
      <c r="K990" s="22"/>
      <c r="L990" s="22"/>
      <c r="M990" s="22"/>
      <c r="N990" s="22"/>
      <c r="O990" s="200" t="s">
        <v>2255</v>
      </c>
      <c r="P990" s="17" t="s">
        <v>3815</v>
      </c>
      <c r="Q990" s="22"/>
      <c r="R990" s="23"/>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row>
    <row r="991" spans="1:116" s="1" customFormat="1" ht="51.75" customHeight="1">
      <c r="A991" s="13"/>
      <c r="B991" s="71">
        <v>76</v>
      </c>
      <c r="C991" s="17" t="s">
        <v>2134</v>
      </c>
      <c r="D991" s="17" t="s">
        <v>2135</v>
      </c>
      <c r="E991" s="39">
        <f>18871+33359</f>
        <v>52230</v>
      </c>
      <c r="F991" s="153"/>
      <c r="G991" s="153"/>
      <c r="H991" s="72">
        <f t="shared" si="17"/>
        <v>52230</v>
      </c>
      <c r="I991" s="17" t="s">
        <v>13</v>
      </c>
      <c r="J991" s="22"/>
      <c r="K991" s="22"/>
      <c r="L991" s="22"/>
      <c r="M991" s="22"/>
      <c r="N991" s="22"/>
      <c r="O991" s="200" t="s">
        <v>2256</v>
      </c>
      <c r="P991" s="17" t="s">
        <v>3816</v>
      </c>
      <c r="Q991" s="22"/>
      <c r="R991" s="23"/>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row>
    <row r="992" spans="1:116" s="1" customFormat="1" ht="51.75" customHeight="1">
      <c r="A992" s="13"/>
      <c r="B992" s="71">
        <v>77</v>
      </c>
      <c r="C992" s="17" t="s">
        <v>2136</v>
      </c>
      <c r="D992" s="17" t="s">
        <v>2137</v>
      </c>
      <c r="E992" s="39">
        <v>21195</v>
      </c>
      <c r="F992" s="153"/>
      <c r="G992" s="153"/>
      <c r="H992" s="72">
        <f t="shared" si="17"/>
        <v>21195</v>
      </c>
      <c r="I992" s="17" t="s">
        <v>13</v>
      </c>
      <c r="J992" s="22"/>
      <c r="K992" s="22"/>
      <c r="L992" s="22"/>
      <c r="M992" s="22"/>
      <c r="N992" s="22"/>
      <c r="O992" s="200" t="s">
        <v>2257</v>
      </c>
      <c r="P992" s="17" t="s">
        <v>3817</v>
      </c>
      <c r="Q992" s="22"/>
      <c r="R992" s="23"/>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row>
    <row r="993" spans="1:116" s="1" customFormat="1" ht="51.75" customHeight="1">
      <c r="A993" s="13"/>
      <c r="B993" s="71">
        <v>78</v>
      </c>
      <c r="C993" s="17" t="s">
        <v>2136</v>
      </c>
      <c r="D993" s="17" t="s">
        <v>2138</v>
      </c>
      <c r="E993" s="39">
        <f>2280+2280</f>
        <v>4560</v>
      </c>
      <c r="F993" s="153"/>
      <c r="G993" s="153"/>
      <c r="H993" s="72">
        <f t="shared" si="17"/>
        <v>4560</v>
      </c>
      <c r="I993" s="17" t="s">
        <v>13</v>
      </c>
      <c r="J993" s="22"/>
      <c r="K993" s="22"/>
      <c r="L993" s="22"/>
      <c r="M993" s="22"/>
      <c r="N993" s="22"/>
      <c r="O993" s="200" t="s">
        <v>2258</v>
      </c>
      <c r="P993" s="17" t="s">
        <v>3818</v>
      </c>
      <c r="Q993" s="22"/>
      <c r="R993" s="23"/>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row>
    <row r="994" spans="1:116" s="1" customFormat="1" ht="51.75" customHeight="1">
      <c r="A994" s="13"/>
      <c r="B994" s="71">
        <v>79</v>
      </c>
      <c r="C994" s="17" t="s">
        <v>2139</v>
      </c>
      <c r="D994" s="17" t="s">
        <v>2140</v>
      </c>
      <c r="E994" s="39">
        <f>200+200+3908</f>
        <v>4308</v>
      </c>
      <c r="F994" s="153"/>
      <c r="G994" s="153"/>
      <c r="H994" s="72">
        <f t="shared" si="17"/>
        <v>4308</v>
      </c>
      <c r="I994" s="17" t="s">
        <v>13</v>
      </c>
      <c r="J994" s="22"/>
      <c r="K994" s="22"/>
      <c r="L994" s="22"/>
      <c r="M994" s="22"/>
      <c r="N994" s="22"/>
      <c r="O994" s="200" t="s">
        <v>2259</v>
      </c>
      <c r="P994" s="17" t="s">
        <v>3819</v>
      </c>
      <c r="Q994" s="22"/>
      <c r="R994" s="23"/>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row>
    <row r="995" spans="1:116" s="1" customFormat="1" ht="51.75" customHeight="1">
      <c r="A995" s="13"/>
      <c r="B995" s="71">
        <v>80</v>
      </c>
      <c r="C995" s="17" t="s">
        <v>2141</v>
      </c>
      <c r="D995" s="17" t="s">
        <v>2142</v>
      </c>
      <c r="E995" s="39">
        <v>3587</v>
      </c>
      <c r="F995" s="153"/>
      <c r="G995" s="153"/>
      <c r="H995" s="72">
        <f t="shared" si="17"/>
        <v>3587</v>
      </c>
      <c r="I995" s="17" t="s">
        <v>13</v>
      </c>
      <c r="J995" s="22"/>
      <c r="K995" s="22"/>
      <c r="L995" s="22"/>
      <c r="M995" s="22"/>
      <c r="N995" s="22"/>
      <c r="O995" s="200" t="s">
        <v>2260</v>
      </c>
      <c r="P995" s="17" t="s">
        <v>3820</v>
      </c>
      <c r="Q995" s="22"/>
      <c r="R995" s="23"/>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row>
    <row r="996" spans="1:116" s="1" customFormat="1" ht="51.75" customHeight="1">
      <c r="A996" s="13"/>
      <c r="B996" s="71">
        <v>81</v>
      </c>
      <c r="C996" s="17" t="s">
        <v>2143</v>
      </c>
      <c r="D996" s="17" t="s">
        <v>2144</v>
      </c>
      <c r="E996" s="39">
        <v>20000</v>
      </c>
      <c r="F996" s="153"/>
      <c r="G996" s="153"/>
      <c r="H996" s="72">
        <f t="shared" si="17"/>
        <v>20000</v>
      </c>
      <c r="I996" s="17" t="s">
        <v>13</v>
      </c>
      <c r="J996" s="22"/>
      <c r="K996" s="22"/>
      <c r="L996" s="22"/>
      <c r="M996" s="22"/>
      <c r="N996" s="22"/>
      <c r="O996" s="200" t="s">
        <v>2261</v>
      </c>
      <c r="P996" s="17" t="s">
        <v>2262</v>
      </c>
      <c r="Q996" s="22"/>
      <c r="R996" s="23"/>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row>
    <row r="997" spans="1:116" s="1" customFormat="1" ht="51.75" customHeight="1">
      <c r="A997" s="13"/>
      <c r="B997" s="71">
        <v>82</v>
      </c>
      <c r="C997" s="17" t="s">
        <v>2145</v>
      </c>
      <c r="D997" s="17" t="s">
        <v>2146</v>
      </c>
      <c r="E997" s="39">
        <v>4320</v>
      </c>
      <c r="F997" s="153"/>
      <c r="G997" s="153"/>
      <c r="H997" s="72">
        <f t="shared" si="17"/>
        <v>4320</v>
      </c>
      <c r="I997" s="17" t="s">
        <v>13</v>
      </c>
      <c r="J997" s="22"/>
      <c r="K997" s="22"/>
      <c r="L997" s="22"/>
      <c r="M997" s="22"/>
      <c r="N997" s="22"/>
      <c r="O997" s="200" t="s">
        <v>2263</v>
      </c>
      <c r="P997" s="17" t="s">
        <v>2264</v>
      </c>
      <c r="Q997" s="22"/>
      <c r="R997" s="23"/>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row>
    <row r="998" spans="1:116" s="1" customFormat="1" ht="51.75" customHeight="1">
      <c r="A998" s="13"/>
      <c r="B998" s="71">
        <v>83</v>
      </c>
      <c r="C998" s="17" t="s">
        <v>2147</v>
      </c>
      <c r="D998" s="17" t="s">
        <v>2148</v>
      </c>
      <c r="E998" s="39">
        <v>21377</v>
      </c>
      <c r="F998" s="153"/>
      <c r="G998" s="153"/>
      <c r="H998" s="72">
        <f t="shared" si="17"/>
        <v>21377</v>
      </c>
      <c r="I998" s="17" t="s">
        <v>13</v>
      </c>
      <c r="J998" s="22"/>
      <c r="K998" s="22"/>
      <c r="L998" s="22"/>
      <c r="M998" s="22"/>
      <c r="N998" s="22"/>
      <c r="O998" s="200" t="s">
        <v>2265</v>
      </c>
      <c r="P998" s="17" t="s">
        <v>2266</v>
      </c>
      <c r="Q998" s="22"/>
      <c r="R998" s="23"/>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row>
    <row r="999" spans="1:116" s="1" customFormat="1" ht="51.75" customHeight="1">
      <c r="A999" s="13"/>
      <c r="B999" s="71">
        <v>84</v>
      </c>
      <c r="C999" s="17" t="s">
        <v>2149</v>
      </c>
      <c r="D999" s="17" t="s">
        <v>2150</v>
      </c>
      <c r="E999" s="39">
        <v>7043</v>
      </c>
      <c r="F999" s="153"/>
      <c r="G999" s="153"/>
      <c r="H999" s="72">
        <f t="shared" si="17"/>
        <v>7043</v>
      </c>
      <c r="I999" s="17" t="s">
        <v>13</v>
      </c>
      <c r="J999" s="22"/>
      <c r="K999" s="22"/>
      <c r="L999" s="22"/>
      <c r="M999" s="22"/>
      <c r="N999" s="22"/>
      <c r="O999" s="200" t="s">
        <v>2267</v>
      </c>
      <c r="P999" s="17" t="s">
        <v>3821</v>
      </c>
      <c r="Q999" s="22"/>
      <c r="R999" s="23"/>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row>
    <row r="1000" spans="1:116" s="1" customFormat="1" ht="51.75" customHeight="1">
      <c r="A1000" s="13"/>
      <c r="B1000" s="71">
        <v>85</v>
      </c>
      <c r="C1000" s="17" t="s">
        <v>2151</v>
      </c>
      <c r="D1000" s="17" t="s">
        <v>2152</v>
      </c>
      <c r="E1000" s="39">
        <v>14056</v>
      </c>
      <c r="F1000" s="153"/>
      <c r="G1000" s="153"/>
      <c r="H1000" s="72">
        <f t="shared" si="17"/>
        <v>14056</v>
      </c>
      <c r="I1000" s="17" t="s">
        <v>2185</v>
      </c>
      <c r="J1000" s="22"/>
      <c r="K1000" s="22"/>
      <c r="L1000" s="22"/>
      <c r="M1000" s="22"/>
      <c r="N1000" s="22"/>
      <c r="O1000" s="200" t="s">
        <v>2268</v>
      </c>
      <c r="P1000" s="17" t="s">
        <v>2269</v>
      </c>
      <c r="Q1000" s="22"/>
      <c r="R1000" s="23"/>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row>
    <row r="1001" spans="1:116" s="1" customFormat="1" ht="51.75" customHeight="1">
      <c r="A1001" s="13"/>
      <c r="B1001" s="71">
        <v>86</v>
      </c>
      <c r="C1001" s="17" t="s">
        <v>2153</v>
      </c>
      <c r="D1001" s="17" t="s">
        <v>2142</v>
      </c>
      <c r="E1001" s="39">
        <v>18750</v>
      </c>
      <c r="F1001" s="153"/>
      <c r="G1001" s="153"/>
      <c r="H1001" s="72">
        <f t="shared" si="17"/>
        <v>18750</v>
      </c>
      <c r="I1001" s="17" t="s">
        <v>2185</v>
      </c>
      <c r="J1001" s="22"/>
      <c r="K1001" s="22"/>
      <c r="L1001" s="22"/>
      <c r="M1001" s="22"/>
      <c r="N1001" s="22"/>
      <c r="O1001" s="200" t="s">
        <v>2270</v>
      </c>
      <c r="P1001" s="17" t="s">
        <v>3822</v>
      </c>
      <c r="Q1001" s="22"/>
      <c r="R1001" s="23"/>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row>
    <row r="1002" spans="1:116" s="1" customFormat="1" ht="51.75" customHeight="1">
      <c r="A1002" s="13"/>
      <c r="B1002" s="71">
        <v>87</v>
      </c>
      <c r="C1002" s="17" t="s">
        <v>2153</v>
      </c>
      <c r="D1002" s="17" t="s">
        <v>2142</v>
      </c>
      <c r="E1002" s="39">
        <v>2250</v>
      </c>
      <c r="F1002" s="153"/>
      <c r="G1002" s="153"/>
      <c r="H1002" s="72">
        <f t="shared" si="17"/>
        <v>2250</v>
      </c>
      <c r="I1002" s="17" t="s">
        <v>2185</v>
      </c>
      <c r="J1002" s="22"/>
      <c r="K1002" s="22"/>
      <c r="L1002" s="22"/>
      <c r="M1002" s="22"/>
      <c r="N1002" s="22"/>
      <c r="O1002" s="200" t="s">
        <v>2271</v>
      </c>
      <c r="P1002" s="17" t="s">
        <v>3823</v>
      </c>
      <c r="Q1002" s="22"/>
      <c r="R1002" s="23"/>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row>
    <row r="1003" spans="1:116" s="1" customFormat="1" ht="51.75" customHeight="1">
      <c r="A1003" s="13"/>
      <c r="B1003" s="71">
        <v>88</v>
      </c>
      <c r="C1003" s="17" t="s">
        <v>2153</v>
      </c>
      <c r="D1003" s="17" t="s">
        <v>2142</v>
      </c>
      <c r="E1003" s="39">
        <v>5041</v>
      </c>
      <c r="F1003" s="153"/>
      <c r="G1003" s="153"/>
      <c r="H1003" s="72">
        <f t="shared" si="17"/>
        <v>5041</v>
      </c>
      <c r="I1003" s="17" t="s">
        <v>2185</v>
      </c>
      <c r="J1003" s="22"/>
      <c r="K1003" s="22"/>
      <c r="L1003" s="22"/>
      <c r="M1003" s="22"/>
      <c r="N1003" s="22"/>
      <c r="O1003" s="200" t="s">
        <v>2272</v>
      </c>
      <c r="P1003" s="17" t="s">
        <v>2273</v>
      </c>
      <c r="Q1003" s="22"/>
      <c r="R1003" s="23"/>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row>
    <row r="1004" spans="1:116" s="1" customFormat="1" ht="51.75" customHeight="1">
      <c r="A1004" s="13"/>
      <c r="B1004" s="71">
        <v>89</v>
      </c>
      <c r="C1004" s="17" t="s">
        <v>2153</v>
      </c>
      <c r="D1004" s="17" t="s">
        <v>2142</v>
      </c>
      <c r="E1004" s="39">
        <v>2485</v>
      </c>
      <c r="F1004" s="153"/>
      <c r="G1004" s="153"/>
      <c r="H1004" s="72">
        <f t="shared" si="17"/>
        <v>2485</v>
      </c>
      <c r="I1004" s="17" t="s">
        <v>2185</v>
      </c>
      <c r="J1004" s="22"/>
      <c r="K1004" s="22"/>
      <c r="L1004" s="22"/>
      <c r="M1004" s="22"/>
      <c r="N1004" s="22"/>
      <c r="O1004" s="200" t="s">
        <v>2274</v>
      </c>
      <c r="P1004" s="17" t="s">
        <v>2275</v>
      </c>
      <c r="Q1004" s="22"/>
      <c r="R1004" s="23"/>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row>
    <row r="1005" spans="1:116" s="1" customFormat="1" ht="51.75" customHeight="1">
      <c r="A1005" s="13"/>
      <c r="B1005" s="71">
        <v>90</v>
      </c>
      <c r="C1005" s="17" t="s">
        <v>2153</v>
      </c>
      <c r="D1005" s="17" t="s">
        <v>2142</v>
      </c>
      <c r="E1005" s="39">
        <v>3750</v>
      </c>
      <c r="F1005" s="153"/>
      <c r="G1005" s="153"/>
      <c r="H1005" s="72">
        <f t="shared" si="17"/>
        <v>3750</v>
      </c>
      <c r="I1005" s="17" t="s">
        <v>2185</v>
      </c>
      <c r="J1005" s="22"/>
      <c r="K1005" s="22"/>
      <c r="L1005" s="22"/>
      <c r="M1005" s="22"/>
      <c r="N1005" s="22"/>
      <c r="O1005" s="200" t="s">
        <v>2276</v>
      </c>
      <c r="P1005" s="17" t="s">
        <v>2277</v>
      </c>
      <c r="Q1005" s="22"/>
      <c r="R1005" s="23"/>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row>
    <row r="1006" spans="1:116" s="1" customFormat="1" ht="51.75" customHeight="1">
      <c r="A1006" s="13"/>
      <c r="B1006" s="71">
        <v>91</v>
      </c>
      <c r="C1006" s="17" t="s">
        <v>2153</v>
      </c>
      <c r="D1006" s="17" t="s">
        <v>2142</v>
      </c>
      <c r="E1006" s="39">
        <v>4035</v>
      </c>
      <c r="F1006" s="153"/>
      <c r="G1006" s="153"/>
      <c r="H1006" s="72">
        <f t="shared" si="17"/>
        <v>4035</v>
      </c>
      <c r="I1006" s="17" t="s">
        <v>2185</v>
      </c>
      <c r="J1006" s="22"/>
      <c r="K1006" s="22"/>
      <c r="L1006" s="22"/>
      <c r="M1006" s="22"/>
      <c r="N1006" s="22"/>
      <c r="O1006" s="200" t="s">
        <v>2278</v>
      </c>
      <c r="P1006" s="17" t="s">
        <v>3824</v>
      </c>
      <c r="Q1006" s="22"/>
      <c r="R1006" s="23"/>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row>
    <row r="1007" spans="1:116" s="1" customFormat="1" ht="51.75" customHeight="1">
      <c r="A1007" s="13"/>
      <c r="B1007" s="71">
        <v>92</v>
      </c>
      <c r="C1007" s="17" t="s">
        <v>2154</v>
      </c>
      <c r="D1007" s="17" t="s">
        <v>2144</v>
      </c>
      <c r="E1007" s="39">
        <v>30000</v>
      </c>
      <c r="F1007" s="153"/>
      <c r="G1007" s="153"/>
      <c r="H1007" s="72">
        <f t="shared" si="17"/>
        <v>30000</v>
      </c>
      <c r="I1007" s="17" t="s">
        <v>2185</v>
      </c>
      <c r="J1007" s="22"/>
      <c r="K1007" s="22"/>
      <c r="L1007" s="22"/>
      <c r="M1007" s="22"/>
      <c r="N1007" s="22"/>
      <c r="O1007" s="200" t="s">
        <v>2279</v>
      </c>
      <c r="P1007" s="17" t="s">
        <v>3825</v>
      </c>
      <c r="Q1007" s="22"/>
      <c r="R1007" s="23"/>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row>
    <row r="1008" spans="1:116" s="1" customFormat="1" ht="51.75" customHeight="1">
      <c r="A1008" s="13"/>
      <c r="B1008" s="71">
        <v>93</v>
      </c>
      <c r="C1008" s="17" t="s">
        <v>2155</v>
      </c>
      <c r="D1008" s="17" t="s">
        <v>2156</v>
      </c>
      <c r="E1008" s="39">
        <v>2348</v>
      </c>
      <c r="F1008" s="153"/>
      <c r="G1008" s="153"/>
      <c r="H1008" s="72">
        <f t="shared" si="17"/>
        <v>2348</v>
      </c>
      <c r="I1008" s="17" t="s">
        <v>13</v>
      </c>
      <c r="J1008" s="22"/>
      <c r="K1008" s="22"/>
      <c r="L1008" s="22"/>
      <c r="M1008" s="22"/>
      <c r="N1008" s="22"/>
      <c r="O1008" s="200" t="s">
        <v>2280</v>
      </c>
      <c r="P1008" s="17" t="s">
        <v>2281</v>
      </c>
      <c r="Q1008" s="22"/>
      <c r="R1008" s="23"/>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row>
    <row r="1009" spans="1:116" s="1" customFormat="1" ht="51.75" customHeight="1">
      <c r="A1009" s="13"/>
      <c r="B1009" s="71">
        <v>94</v>
      </c>
      <c r="C1009" s="17" t="s">
        <v>2157</v>
      </c>
      <c r="D1009" s="17" t="s">
        <v>2158</v>
      </c>
      <c r="E1009" s="39">
        <v>15576</v>
      </c>
      <c r="F1009" s="153"/>
      <c r="G1009" s="153"/>
      <c r="H1009" s="72">
        <f t="shared" si="17"/>
        <v>15576</v>
      </c>
      <c r="I1009" s="17" t="s">
        <v>13</v>
      </c>
      <c r="J1009" s="22"/>
      <c r="K1009" s="22"/>
      <c r="L1009" s="22"/>
      <c r="M1009" s="22"/>
      <c r="N1009" s="22"/>
      <c r="O1009" s="200" t="s">
        <v>2282</v>
      </c>
      <c r="P1009" s="17" t="s">
        <v>2283</v>
      </c>
      <c r="Q1009" s="22"/>
      <c r="R1009" s="23"/>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row>
    <row r="1010" spans="1:116" s="1" customFormat="1" ht="51.75" customHeight="1">
      <c r="A1010" s="13"/>
      <c r="B1010" s="71">
        <v>95</v>
      </c>
      <c r="C1010" s="17" t="s">
        <v>2159</v>
      </c>
      <c r="D1010" s="17" t="s">
        <v>2158</v>
      </c>
      <c r="E1010" s="39">
        <v>24413</v>
      </c>
      <c r="F1010" s="153"/>
      <c r="G1010" s="153"/>
      <c r="H1010" s="72">
        <f t="shared" si="17"/>
        <v>24413</v>
      </c>
      <c r="I1010" s="17" t="s">
        <v>13</v>
      </c>
      <c r="J1010" s="22"/>
      <c r="K1010" s="22"/>
      <c r="L1010" s="22"/>
      <c r="M1010" s="22"/>
      <c r="N1010" s="22"/>
      <c r="O1010" s="200" t="s">
        <v>2284</v>
      </c>
      <c r="P1010" s="17" t="s">
        <v>2285</v>
      </c>
      <c r="Q1010" s="22"/>
      <c r="R1010" s="23"/>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row>
    <row r="1011" spans="1:116" s="1" customFormat="1" ht="51.75" customHeight="1">
      <c r="A1011" s="13"/>
      <c r="B1011" s="71">
        <v>96</v>
      </c>
      <c r="C1011" s="17" t="s">
        <v>2160</v>
      </c>
      <c r="D1011" s="17" t="s">
        <v>2161</v>
      </c>
      <c r="E1011" s="39">
        <v>1850</v>
      </c>
      <c r="F1011" s="153"/>
      <c r="G1011" s="153"/>
      <c r="H1011" s="72">
        <f t="shared" si="17"/>
        <v>1850</v>
      </c>
      <c r="I1011" s="17" t="s">
        <v>13</v>
      </c>
      <c r="J1011" s="22"/>
      <c r="K1011" s="22"/>
      <c r="L1011" s="22"/>
      <c r="M1011" s="22"/>
      <c r="N1011" s="22"/>
      <c r="O1011" s="200" t="s">
        <v>2286</v>
      </c>
      <c r="P1011" s="17" t="s">
        <v>2287</v>
      </c>
      <c r="Q1011" s="22"/>
      <c r="R1011" s="23"/>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row>
    <row r="1012" spans="1:116" s="1" customFormat="1" ht="51.75" customHeight="1">
      <c r="A1012" s="13"/>
      <c r="B1012" s="71">
        <v>97</v>
      </c>
      <c r="C1012" s="17" t="s">
        <v>2162</v>
      </c>
      <c r="D1012" s="17" t="s">
        <v>2163</v>
      </c>
      <c r="E1012" s="39">
        <f>200+3000</f>
        <v>3200</v>
      </c>
      <c r="F1012" s="153"/>
      <c r="G1012" s="153"/>
      <c r="H1012" s="72">
        <f t="shared" si="17"/>
        <v>3200</v>
      </c>
      <c r="I1012" s="17" t="s">
        <v>13</v>
      </c>
      <c r="J1012" s="22"/>
      <c r="K1012" s="22"/>
      <c r="L1012" s="22"/>
      <c r="M1012" s="22"/>
      <c r="N1012" s="22"/>
      <c r="O1012" s="200" t="s">
        <v>2288</v>
      </c>
      <c r="P1012" s="17" t="s">
        <v>2289</v>
      </c>
      <c r="Q1012" s="22"/>
      <c r="R1012" s="23"/>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row>
    <row r="1013" spans="1:116" s="1" customFormat="1" ht="51.75" customHeight="1">
      <c r="A1013" s="13"/>
      <c r="B1013" s="71">
        <v>98</v>
      </c>
      <c r="C1013" s="17" t="s">
        <v>2164</v>
      </c>
      <c r="D1013" s="17" t="s">
        <v>2165</v>
      </c>
      <c r="E1013" s="39">
        <v>9469</v>
      </c>
      <c r="F1013" s="153"/>
      <c r="G1013" s="153"/>
      <c r="H1013" s="72">
        <f t="shared" si="17"/>
        <v>9469</v>
      </c>
      <c r="I1013" s="17" t="s">
        <v>13</v>
      </c>
      <c r="J1013" s="22"/>
      <c r="K1013" s="22"/>
      <c r="L1013" s="22"/>
      <c r="M1013" s="22"/>
      <c r="N1013" s="22"/>
      <c r="O1013" s="200" t="s">
        <v>2290</v>
      </c>
      <c r="P1013" s="293" t="s">
        <v>2291</v>
      </c>
      <c r="Q1013" s="22"/>
      <c r="R1013" s="23"/>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row>
    <row r="1014" spans="1:116" s="1" customFormat="1" ht="51.75" customHeight="1">
      <c r="A1014" s="13"/>
      <c r="B1014" s="71">
        <v>99</v>
      </c>
      <c r="C1014" s="17" t="s">
        <v>2166</v>
      </c>
      <c r="D1014" s="17" t="s">
        <v>2167</v>
      </c>
      <c r="E1014" s="39">
        <f>200+21186</f>
        <v>21386</v>
      </c>
      <c r="F1014" s="153"/>
      <c r="G1014" s="153"/>
      <c r="H1014" s="72">
        <f t="shared" si="17"/>
        <v>21386</v>
      </c>
      <c r="I1014" s="17" t="s">
        <v>13</v>
      </c>
      <c r="J1014" s="22"/>
      <c r="K1014" s="22"/>
      <c r="L1014" s="22"/>
      <c r="M1014" s="22"/>
      <c r="N1014" s="22"/>
      <c r="O1014" s="200" t="s">
        <v>2292</v>
      </c>
      <c r="P1014" s="17" t="s">
        <v>2293</v>
      </c>
      <c r="Q1014" s="22"/>
      <c r="R1014" s="23"/>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row>
    <row r="1015" spans="1:116" s="1" customFormat="1" ht="51.75" customHeight="1">
      <c r="A1015" s="13"/>
      <c r="B1015" s="71">
        <v>100</v>
      </c>
      <c r="C1015" s="17" t="s">
        <v>2168</v>
      </c>
      <c r="D1015" s="17" t="s">
        <v>2169</v>
      </c>
      <c r="E1015" s="39">
        <v>1468</v>
      </c>
      <c r="F1015" s="153"/>
      <c r="G1015" s="153"/>
      <c r="H1015" s="72">
        <f t="shared" si="17"/>
        <v>1468</v>
      </c>
      <c r="I1015" s="17" t="s">
        <v>13</v>
      </c>
      <c r="J1015" s="22"/>
      <c r="K1015" s="22"/>
      <c r="L1015" s="22"/>
      <c r="M1015" s="22"/>
      <c r="N1015" s="22"/>
      <c r="O1015" s="200" t="s">
        <v>2294</v>
      </c>
      <c r="P1015" s="17" t="s">
        <v>2295</v>
      </c>
      <c r="Q1015" s="22"/>
      <c r="R1015" s="23"/>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row>
    <row r="1016" spans="1:116" s="1" customFormat="1" ht="51.75" customHeight="1">
      <c r="A1016" s="13"/>
      <c r="B1016" s="71">
        <v>101</v>
      </c>
      <c r="C1016" s="17" t="s">
        <v>2170</v>
      </c>
      <c r="D1016" s="17" t="s">
        <v>2171</v>
      </c>
      <c r="E1016" s="39">
        <v>14019</v>
      </c>
      <c r="F1016" s="153"/>
      <c r="G1016" s="153"/>
      <c r="H1016" s="72">
        <f t="shared" si="17"/>
        <v>14019</v>
      </c>
      <c r="I1016" s="17" t="s">
        <v>13</v>
      </c>
      <c r="J1016" s="22"/>
      <c r="K1016" s="22"/>
      <c r="L1016" s="22"/>
      <c r="M1016" s="22"/>
      <c r="N1016" s="22"/>
      <c r="O1016" s="200" t="s">
        <v>2296</v>
      </c>
      <c r="P1016" s="17" t="s">
        <v>2297</v>
      </c>
      <c r="Q1016" s="22"/>
      <c r="R1016" s="23"/>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row>
    <row r="1017" spans="1:116" s="1" customFormat="1" ht="51.75" customHeight="1">
      <c r="A1017" s="13"/>
      <c r="B1017" s="71">
        <v>102</v>
      </c>
      <c r="C1017" s="17" t="s">
        <v>2164</v>
      </c>
      <c r="D1017" s="17" t="s">
        <v>2165</v>
      </c>
      <c r="E1017" s="39">
        <v>8728</v>
      </c>
      <c r="F1017" s="153"/>
      <c r="G1017" s="153"/>
      <c r="H1017" s="72">
        <f t="shared" si="17"/>
        <v>8728</v>
      </c>
      <c r="I1017" s="17" t="s">
        <v>13</v>
      </c>
      <c r="J1017" s="22"/>
      <c r="K1017" s="22"/>
      <c r="L1017" s="22"/>
      <c r="M1017" s="22"/>
      <c r="N1017" s="22"/>
      <c r="O1017" s="200" t="s">
        <v>2298</v>
      </c>
      <c r="P1017" s="17" t="s">
        <v>2299</v>
      </c>
      <c r="Q1017" s="22"/>
      <c r="R1017" s="23"/>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row>
    <row r="1018" spans="1:116" s="1" customFormat="1" ht="51.75" customHeight="1">
      <c r="A1018" s="13"/>
      <c r="B1018" s="71">
        <v>103</v>
      </c>
      <c r="C1018" s="17" t="s">
        <v>2172</v>
      </c>
      <c r="D1018" s="17" t="s">
        <v>2173</v>
      </c>
      <c r="E1018" s="39">
        <v>27125</v>
      </c>
      <c r="F1018" s="153"/>
      <c r="G1018" s="153"/>
      <c r="H1018" s="72">
        <f t="shared" si="17"/>
        <v>27125</v>
      </c>
      <c r="I1018" s="17" t="s">
        <v>13</v>
      </c>
      <c r="J1018" s="22"/>
      <c r="K1018" s="22"/>
      <c r="L1018" s="22"/>
      <c r="M1018" s="22"/>
      <c r="N1018" s="22"/>
      <c r="O1018" s="200" t="s">
        <v>2300</v>
      </c>
      <c r="P1018" s="17" t="s">
        <v>2301</v>
      </c>
      <c r="Q1018" s="22"/>
      <c r="R1018" s="23"/>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row>
    <row r="1019" spans="1:116" s="1" customFormat="1" ht="51.75" customHeight="1">
      <c r="A1019" s="13"/>
      <c r="B1019" s="71">
        <v>104</v>
      </c>
      <c r="C1019" s="17" t="s">
        <v>2174</v>
      </c>
      <c r="D1019" s="17" t="s">
        <v>2175</v>
      </c>
      <c r="E1019" s="39">
        <f>200+7500</f>
        <v>7700</v>
      </c>
      <c r="F1019" s="153"/>
      <c r="G1019" s="153"/>
      <c r="H1019" s="72">
        <f t="shared" si="17"/>
        <v>7700</v>
      </c>
      <c r="I1019" s="17" t="s">
        <v>13</v>
      </c>
      <c r="J1019" s="22"/>
      <c r="K1019" s="22"/>
      <c r="L1019" s="22"/>
      <c r="M1019" s="22"/>
      <c r="N1019" s="22"/>
      <c r="O1019" s="200" t="s">
        <v>2302</v>
      </c>
      <c r="P1019" s="17" t="s">
        <v>2303</v>
      </c>
      <c r="Q1019" s="22"/>
      <c r="R1019" s="23"/>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row>
    <row r="1020" spans="1:116" s="1" customFormat="1" ht="51.75" customHeight="1">
      <c r="A1020" s="13"/>
      <c r="B1020" s="71">
        <v>105</v>
      </c>
      <c r="C1020" s="17" t="s">
        <v>2176</v>
      </c>
      <c r="D1020" s="17" t="s">
        <v>2177</v>
      </c>
      <c r="E1020" s="39">
        <v>20524</v>
      </c>
      <c r="F1020" s="153"/>
      <c r="G1020" s="153"/>
      <c r="H1020" s="72">
        <f t="shared" si="17"/>
        <v>20524</v>
      </c>
      <c r="I1020" s="17" t="s">
        <v>13</v>
      </c>
      <c r="J1020" s="22"/>
      <c r="K1020" s="22"/>
      <c r="L1020" s="22"/>
      <c r="M1020" s="22"/>
      <c r="N1020" s="22"/>
      <c r="O1020" s="200" t="s">
        <v>2304</v>
      </c>
      <c r="P1020" s="17" t="s">
        <v>2305</v>
      </c>
      <c r="Q1020" s="22"/>
      <c r="R1020" s="23"/>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row>
    <row r="1021" spans="1:116" s="1" customFormat="1" ht="51.75" customHeight="1">
      <c r="A1021" s="13"/>
      <c r="B1021" s="71">
        <v>106</v>
      </c>
      <c r="C1021" s="17" t="s">
        <v>2178</v>
      </c>
      <c r="D1021" s="17" t="s">
        <v>2179</v>
      </c>
      <c r="E1021" s="39">
        <f>85438+200-7898</f>
        <v>77740</v>
      </c>
      <c r="F1021" s="153"/>
      <c r="G1021" s="153"/>
      <c r="H1021" s="72">
        <f t="shared" si="17"/>
        <v>77740</v>
      </c>
      <c r="I1021" s="17" t="s">
        <v>13</v>
      </c>
      <c r="J1021" s="22"/>
      <c r="K1021" s="22"/>
      <c r="L1021" s="22"/>
      <c r="M1021" s="22"/>
      <c r="N1021" s="22"/>
      <c r="O1021" s="200" t="s">
        <v>2306</v>
      </c>
      <c r="P1021" s="17" t="s">
        <v>2307</v>
      </c>
      <c r="Q1021" s="22"/>
      <c r="R1021" s="23"/>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row>
    <row r="1022" spans="1:116" s="1" customFormat="1" ht="51.75" customHeight="1">
      <c r="A1022" s="13"/>
      <c r="B1022" s="71">
        <v>107</v>
      </c>
      <c r="C1022" s="17" t="s">
        <v>2180</v>
      </c>
      <c r="D1022" s="17" t="s">
        <v>2181</v>
      </c>
      <c r="E1022" s="39">
        <f>200+522</f>
        <v>722</v>
      </c>
      <c r="F1022" s="153"/>
      <c r="G1022" s="153"/>
      <c r="H1022" s="72">
        <f t="shared" si="17"/>
        <v>722</v>
      </c>
      <c r="I1022" s="17" t="s">
        <v>13</v>
      </c>
      <c r="J1022" s="22"/>
      <c r="K1022" s="22"/>
      <c r="L1022" s="22"/>
      <c r="M1022" s="22"/>
      <c r="N1022" s="22"/>
      <c r="O1022" s="200" t="s">
        <v>2308</v>
      </c>
      <c r="P1022" s="17" t="s">
        <v>2309</v>
      </c>
      <c r="Q1022" s="22"/>
      <c r="R1022" s="23"/>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row>
    <row r="1023" spans="1:116" s="1" customFormat="1" ht="51.75" customHeight="1">
      <c r="A1023" s="13"/>
      <c r="B1023" s="71">
        <v>108</v>
      </c>
      <c r="C1023" s="17" t="s">
        <v>2182</v>
      </c>
      <c r="D1023" s="17" t="s">
        <v>2183</v>
      </c>
      <c r="E1023" s="39">
        <v>20000</v>
      </c>
      <c r="F1023" s="153"/>
      <c r="G1023" s="153"/>
      <c r="H1023" s="72">
        <f t="shared" si="17"/>
        <v>20000</v>
      </c>
      <c r="I1023" s="17" t="s">
        <v>13</v>
      </c>
      <c r="J1023" s="22"/>
      <c r="K1023" s="22"/>
      <c r="L1023" s="22"/>
      <c r="M1023" s="22"/>
      <c r="N1023" s="22"/>
      <c r="O1023" s="200" t="s">
        <v>2310</v>
      </c>
      <c r="P1023" s="17" t="s">
        <v>2311</v>
      </c>
      <c r="Q1023" s="22"/>
      <c r="R1023" s="23"/>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row>
    <row r="1024" spans="1:116" s="1" customFormat="1" ht="51.75" customHeight="1">
      <c r="A1024" s="13"/>
      <c r="B1024" s="71">
        <v>109</v>
      </c>
      <c r="C1024" s="17" t="s">
        <v>3750</v>
      </c>
      <c r="D1024" s="17" t="s">
        <v>2184</v>
      </c>
      <c r="E1024" s="39">
        <f>200+43140</f>
        <v>43340</v>
      </c>
      <c r="F1024" s="153"/>
      <c r="G1024" s="153"/>
      <c r="H1024" s="72">
        <f t="shared" si="17"/>
        <v>43340</v>
      </c>
      <c r="I1024" s="17" t="s">
        <v>13</v>
      </c>
      <c r="J1024" s="22"/>
      <c r="K1024" s="22"/>
      <c r="L1024" s="22"/>
      <c r="M1024" s="22"/>
      <c r="N1024" s="22"/>
      <c r="O1024" s="200" t="s">
        <v>2312</v>
      </c>
      <c r="P1024" s="17" t="s">
        <v>2313</v>
      </c>
      <c r="Q1024" s="22"/>
      <c r="R1024" s="23"/>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row>
    <row r="1025" spans="1:116" s="1" customFormat="1" ht="51.75" customHeight="1">
      <c r="A1025" s="13"/>
      <c r="B1025" s="71">
        <v>110</v>
      </c>
      <c r="C1025" s="17" t="s">
        <v>3751</v>
      </c>
      <c r="D1025" s="17" t="s">
        <v>3752</v>
      </c>
      <c r="E1025" s="39">
        <v>1500</v>
      </c>
      <c r="F1025" s="153"/>
      <c r="G1025" s="153"/>
      <c r="H1025" s="72">
        <f t="shared" si="17"/>
        <v>1500</v>
      </c>
      <c r="I1025" s="17" t="s">
        <v>13</v>
      </c>
      <c r="J1025" s="22"/>
      <c r="K1025" s="22"/>
      <c r="L1025" s="22"/>
      <c r="M1025" s="22"/>
      <c r="N1025" s="22"/>
      <c r="O1025" s="200" t="s">
        <v>3826</v>
      </c>
      <c r="P1025" s="17" t="s">
        <v>3827</v>
      </c>
      <c r="Q1025" s="22"/>
      <c r="R1025" s="23"/>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row>
    <row r="1026" spans="1:116" s="1" customFormat="1" ht="51.75" customHeight="1">
      <c r="A1026" s="13"/>
      <c r="B1026" s="71">
        <v>111</v>
      </c>
      <c r="C1026" s="17" t="s">
        <v>3753</v>
      </c>
      <c r="D1026" s="17" t="s">
        <v>3754</v>
      </c>
      <c r="E1026" s="39">
        <v>1575</v>
      </c>
      <c r="F1026" s="153"/>
      <c r="G1026" s="153"/>
      <c r="H1026" s="72">
        <f t="shared" si="17"/>
        <v>1575</v>
      </c>
      <c r="I1026" s="17" t="s">
        <v>13</v>
      </c>
      <c r="J1026" s="22"/>
      <c r="K1026" s="22"/>
      <c r="L1026" s="22"/>
      <c r="M1026" s="22"/>
      <c r="N1026" s="22"/>
      <c r="O1026" s="200" t="s">
        <v>3828</v>
      </c>
      <c r="P1026" s="17" t="s">
        <v>3829</v>
      </c>
      <c r="Q1026" s="22"/>
      <c r="R1026" s="23"/>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row>
    <row r="1027" spans="1:116" s="1" customFormat="1" ht="51.75" customHeight="1">
      <c r="A1027" s="13"/>
      <c r="B1027" s="71">
        <v>112</v>
      </c>
      <c r="C1027" s="17" t="s">
        <v>3755</v>
      </c>
      <c r="D1027" s="17" t="s">
        <v>3756</v>
      </c>
      <c r="E1027" s="39">
        <v>801</v>
      </c>
      <c r="F1027" s="153"/>
      <c r="G1027" s="153"/>
      <c r="H1027" s="72">
        <f t="shared" si="17"/>
        <v>801</v>
      </c>
      <c r="I1027" s="17" t="s">
        <v>13</v>
      </c>
      <c r="J1027" s="22"/>
      <c r="K1027" s="22"/>
      <c r="L1027" s="22"/>
      <c r="M1027" s="22"/>
      <c r="N1027" s="22"/>
      <c r="O1027" s="200" t="s">
        <v>3830</v>
      </c>
      <c r="P1027" s="17" t="s">
        <v>3831</v>
      </c>
      <c r="Q1027" s="22"/>
      <c r="R1027" s="23"/>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row>
    <row r="1028" spans="1:116" s="1" customFormat="1" ht="51.75" customHeight="1">
      <c r="A1028" s="13"/>
      <c r="B1028" s="71">
        <v>113</v>
      </c>
      <c r="C1028" s="17" t="s">
        <v>3757</v>
      </c>
      <c r="D1028" s="17" t="s">
        <v>3758</v>
      </c>
      <c r="E1028" s="39">
        <v>2190</v>
      </c>
      <c r="F1028" s="153"/>
      <c r="G1028" s="153"/>
      <c r="H1028" s="72">
        <f t="shared" si="17"/>
        <v>2190</v>
      </c>
      <c r="I1028" s="17" t="s">
        <v>13</v>
      </c>
      <c r="J1028" s="22"/>
      <c r="K1028" s="22"/>
      <c r="L1028" s="22"/>
      <c r="M1028" s="22"/>
      <c r="N1028" s="22"/>
      <c r="O1028" s="200" t="s">
        <v>3832</v>
      </c>
      <c r="P1028" s="17" t="s">
        <v>3833</v>
      </c>
      <c r="Q1028" s="22"/>
      <c r="R1028" s="23"/>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row>
    <row r="1029" spans="1:116" s="1" customFormat="1" ht="51.75" customHeight="1">
      <c r="A1029" s="13"/>
      <c r="B1029" s="71">
        <v>114</v>
      </c>
      <c r="C1029" s="17" t="s">
        <v>3759</v>
      </c>
      <c r="D1029" s="17" t="s">
        <v>3760</v>
      </c>
      <c r="E1029" s="39">
        <v>3200</v>
      </c>
      <c r="F1029" s="153"/>
      <c r="G1029" s="153"/>
      <c r="H1029" s="72">
        <f t="shared" si="17"/>
        <v>3200</v>
      </c>
      <c r="I1029" s="17" t="s">
        <v>13</v>
      </c>
      <c r="J1029" s="22"/>
      <c r="K1029" s="22"/>
      <c r="L1029" s="22"/>
      <c r="M1029" s="22"/>
      <c r="N1029" s="22"/>
      <c r="O1029" s="200" t="s">
        <v>3834</v>
      </c>
      <c r="P1029" s="17" t="s">
        <v>3835</v>
      </c>
      <c r="Q1029" s="22"/>
      <c r="R1029" s="23"/>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row>
    <row r="1030" spans="1:116" s="1" customFormat="1" ht="51.75" customHeight="1">
      <c r="A1030" s="13"/>
      <c r="B1030" s="71">
        <v>115</v>
      </c>
      <c r="C1030" s="17" t="s">
        <v>3761</v>
      </c>
      <c r="D1030" s="17" t="s">
        <v>3762</v>
      </c>
      <c r="E1030" s="39">
        <f>7900+9700</f>
        <v>17600</v>
      </c>
      <c r="F1030" s="153"/>
      <c r="G1030" s="153"/>
      <c r="H1030" s="72">
        <f t="shared" si="17"/>
        <v>17600</v>
      </c>
      <c r="I1030" s="17" t="s">
        <v>13</v>
      </c>
      <c r="J1030" s="22"/>
      <c r="K1030" s="22"/>
      <c r="L1030" s="22"/>
      <c r="M1030" s="22"/>
      <c r="N1030" s="22"/>
      <c r="O1030" s="200" t="s">
        <v>3836</v>
      </c>
      <c r="P1030" s="17" t="s">
        <v>3837</v>
      </c>
      <c r="Q1030" s="22"/>
      <c r="R1030" s="23"/>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row>
    <row r="1031" spans="1:116" s="1" customFormat="1" ht="51.75" customHeight="1">
      <c r="A1031" s="13"/>
      <c r="B1031" s="71">
        <v>116</v>
      </c>
      <c r="C1031" s="17" t="s">
        <v>3763</v>
      </c>
      <c r="D1031" s="17" t="s">
        <v>3764</v>
      </c>
      <c r="E1031" s="39">
        <v>2500</v>
      </c>
      <c r="F1031" s="153"/>
      <c r="G1031" s="153"/>
      <c r="H1031" s="72">
        <f t="shared" si="17"/>
        <v>2500</v>
      </c>
      <c r="I1031" s="17" t="s">
        <v>13</v>
      </c>
      <c r="J1031" s="22"/>
      <c r="K1031" s="22"/>
      <c r="L1031" s="22"/>
      <c r="M1031" s="22"/>
      <c r="N1031" s="22"/>
      <c r="O1031" s="200" t="s">
        <v>3838</v>
      </c>
      <c r="P1031" s="17" t="s">
        <v>3839</v>
      </c>
      <c r="Q1031" s="22"/>
      <c r="R1031" s="23"/>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row>
    <row r="1032" spans="1:116" s="1" customFormat="1" ht="51.75" customHeight="1">
      <c r="A1032" s="13"/>
      <c r="B1032" s="71">
        <v>117</v>
      </c>
      <c r="C1032" s="17" t="s">
        <v>3765</v>
      </c>
      <c r="D1032" s="17" t="s">
        <v>3766</v>
      </c>
      <c r="E1032" s="39">
        <v>243955</v>
      </c>
      <c r="F1032" s="153"/>
      <c r="G1032" s="153"/>
      <c r="H1032" s="72">
        <f t="shared" si="17"/>
        <v>243955</v>
      </c>
      <c r="I1032" s="17" t="s">
        <v>13</v>
      </c>
      <c r="J1032" s="22"/>
      <c r="K1032" s="22"/>
      <c r="L1032" s="22"/>
      <c r="M1032" s="22"/>
      <c r="N1032" s="22"/>
      <c r="O1032" s="200" t="s">
        <v>3840</v>
      </c>
      <c r="P1032" s="17" t="s">
        <v>3841</v>
      </c>
      <c r="Q1032" s="22"/>
      <c r="R1032" s="23"/>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row>
    <row r="1033" spans="1:116" s="1" customFormat="1" ht="51.75" customHeight="1">
      <c r="A1033" s="13"/>
      <c r="B1033" s="71">
        <v>118</v>
      </c>
      <c r="C1033" s="300" t="s">
        <v>4760</v>
      </c>
      <c r="D1033" s="300" t="s">
        <v>4761</v>
      </c>
      <c r="E1033" s="154">
        <v>6373</v>
      </c>
      <c r="F1033" s="153"/>
      <c r="G1033" s="153"/>
      <c r="H1033" s="72">
        <f t="shared" si="17"/>
        <v>6373</v>
      </c>
      <c r="I1033" s="17" t="s">
        <v>13</v>
      </c>
      <c r="J1033" s="22"/>
      <c r="K1033" s="22"/>
      <c r="L1033" s="22"/>
      <c r="M1033" s="22"/>
      <c r="N1033" s="22"/>
      <c r="O1033" s="351" t="s">
        <v>4764</v>
      </c>
      <c r="P1033" s="300" t="s">
        <v>4765</v>
      </c>
      <c r="Q1033" s="22"/>
      <c r="R1033" s="23"/>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row>
    <row r="1034" spans="1:116" s="1" customFormat="1" ht="51.75" customHeight="1">
      <c r="A1034" s="13"/>
      <c r="B1034" s="71">
        <v>119</v>
      </c>
      <c r="C1034" s="300" t="s">
        <v>4762</v>
      </c>
      <c r="D1034" s="300" t="s">
        <v>4763</v>
      </c>
      <c r="E1034" s="154">
        <v>11169</v>
      </c>
      <c r="F1034" s="153"/>
      <c r="G1034" s="153"/>
      <c r="H1034" s="72">
        <f t="shared" si="17"/>
        <v>11169</v>
      </c>
      <c r="I1034" s="17" t="s">
        <v>13</v>
      </c>
      <c r="J1034" s="22"/>
      <c r="K1034" s="22"/>
      <c r="L1034" s="22"/>
      <c r="M1034" s="22"/>
      <c r="N1034" s="22"/>
      <c r="O1034" s="351" t="s">
        <v>4766</v>
      </c>
      <c r="P1034" s="300" t="s">
        <v>4767</v>
      </c>
      <c r="Q1034" s="22"/>
      <c r="R1034" s="23"/>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row>
    <row r="1035" spans="1:116" s="1" customFormat="1" ht="51.75" customHeight="1">
      <c r="A1035" s="13"/>
      <c r="B1035" s="71">
        <v>120</v>
      </c>
      <c r="C1035" s="291"/>
      <c r="D1035" s="291"/>
      <c r="E1035" s="292"/>
      <c r="F1035" s="153"/>
      <c r="G1035" s="153"/>
      <c r="H1035" s="72">
        <f t="shared" si="17"/>
        <v>0</v>
      </c>
      <c r="I1035" s="291"/>
      <c r="J1035" s="22"/>
      <c r="K1035" s="22"/>
      <c r="L1035" s="22"/>
      <c r="M1035" s="22"/>
      <c r="N1035" s="22"/>
      <c r="O1035" s="291"/>
      <c r="P1035" s="291"/>
      <c r="Q1035" s="22"/>
      <c r="R1035" s="23"/>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row>
    <row r="1036" spans="1:116" s="1" customFormat="1" ht="51.75" customHeight="1">
      <c r="A1036" s="13"/>
      <c r="B1036" s="71">
        <v>121</v>
      </c>
      <c r="C1036" s="291"/>
      <c r="D1036" s="291"/>
      <c r="E1036" s="292"/>
      <c r="F1036" s="153"/>
      <c r="G1036" s="153"/>
      <c r="H1036" s="72">
        <f t="shared" si="17"/>
        <v>0</v>
      </c>
      <c r="I1036" s="291"/>
      <c r="J1036" s="22"/>
      <c r="K1036" s="22"/>
      <c r="L1036" s="22"/>
      <c r="M1036" s="22"/>
      <c r="N1036" s="22"/>
      <c r="O1036" s="291"/>
      <c r="P1036" s="291"/>
      <c r="Q1036" s="22"/>
      <c r="R1036" s="23"/>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row>
    <row r="1037" spans="1:116" s="1" customFormat="1" ht="51.75" customHeight="1">
      <c r="A1037" s="13"/>
      <c r="B1037" s="71">
        <v>122</v>
      </c>
      <c r="C1037" s="151"/>
      <c r="D1037" s="151"/>
      <c r="E1037" s="152"/>
      <c r="F1037" s="153"/>
      <c r="G1037" s="153"/>
      <c r="H1037" s="72">
        <f t="shared" si="17"/>
        <v>0</v>
      </c>
      <c r="I1037" s="151"/>
      <c r="J1037" s="22"/>
      <c r="K1037" s="22"/>
      <c r="L1037" s="22"/>
      <c r="M1037" s="22"/>
      <c r="N1037" s="22"/>
      <c r="O1037" s="151"/>
      <c r="P1037" s="151"/>
      <c r="Q1037" s="22"/>
      <c r="R1037" s="23"/>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row>
    <row r="1038" spans="1:116" s="1" customFormat="1" ht="13.5" customHeight="1">
      <c r="A1038" s="13"/>
      <c r="B1038" s="21"/>
      <c r="C1038" s="22"/>
      <c r="D1038" s="22"/>
      <c r="E1038" s="22"/>
      <c r="F1038" s="22"/>
      <c r="G1038" s="22"/>
      <c r="H1038" s="72">
        <f t="shared" si="17"/>
        <v>0</v>
      </c>
      <c r="I1038" s="22"/>
      <c r="J1038" s="22"/>
      <c r="K1038" s="22"/>
      <c r="L1038" s="22"/>
      <c r="M1038" s="22"/>
      <c r="N1038" s="22"/>
      <c r="O1038" s="22"/>
      <c r="P1038" s="22"/>
      <c r="Q1038" s="22"/>
      <c r="R1038" s="23"/>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row>
    <row r="1039" spans="1:116" s="1" customFormat="1" ht="17.25" customHeight="1">
      <c r="A1039" s="86" t="s">
        <v>37</v>
      </c>
      <c r="B1039" s="522" t="s">
        <v>38</v>
      </c>
      <c r="C1039" s="523"/>
      <c r="D1039" s="523"/>
      <c r="E1039" s="523"/>
      <c r="F1039" s="523"/>
      <c r="G1039" s="523"/>
      <c r="H1039" s="523"/>
      <c r="I1039" s="523"/>
      <c r="J1039" s="523"/>
      <c r="K1039" s="523"/>
      <c r="L1039" s="523"/>
      <c r="M1039" s="523"/>
      <c r="N1039" s="523"/>
      <c r="O1039" s="523"/>
      <c r="P1039" s="523"/>
      <c r="Q1039" s="523"/>
      <c r="R1039" s="524"/>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row>
    <row r="1040" spans="1:116" s="1" customFormat="1" ht="13.5" customHeight="1">
      <c r="A1040" s="13"/>
      <c r="B1040" s="24" t="s">
        <v>30</v>
      </c>
      <c r="C1040" s="24">
        <v>36</v>
      </c>
      <c r="D1040" s="24"/>
      <c r="E1040" s="67">
        <f>SUM(E1041:E1077)</f>
        <v>1730627</v>
      </c>
      <c r="F1040" s="67">
        <f>SUM(F1041:F1077)</f>
        <v>448713</v>
      </c>
      <c r="G1040" s="67">
        <f>SUM(G1041:G1077)</f>
        <v>0</v>
      </c>
      <c r="H1040" s="67">
        <f>SUM(H1041:H1077)</f>
        <v>1281914</v>
      </c>
      <c r="I1040" s="24"/>
      <c r="J1040" s="24"/>
      <c r="K1040" s="24"/>
      <c r="L1040" s="24"/>
      <c r="M1040" s="24"/>
      <c r="N1040" s="24"/>
      <c r="O1040" s="24"/>
      <c r="P1040" s="24"/>
      <c r="Q1040" s="24"/>
      <c r="R1040" s="24"/>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row>
    <row r="1041" spans="1:116" s="1" customFormat="1" ht="33.75" customHeight="1">
      <c r="A1041" s="13"/>
      <c r="B1041" s="63">
        <v>1</v>
      </c>
      <c r="C1041" s="54" t="s">
        <v>439</v>
      </c>
      <c r="D1041" s="54" t="s">
        <v>440</v>
      </c>
      <c r="E1041" s="60">
        <v>14000</v>
      </c>
      <c r="F1041" s="168">
        <v>200</v>
      </c>
      <c r="G1041" s="66"/>
      <c r="H1041" s="64">
        <f>E1041-F1041</f>
        <v>13800</v>
      </c>
      <c r="I1041" s="54" t="s">
        <v>482</v>
      </c>
      <c r="J1041" s="22"/>
      <c r="K1041" s="22"/>
      <c r="L1041" s="22"/>
      <c r="M1041" s="22"/>
      <c r="N1041" s="22"/>
      <c r="O1041" s="188" t="s">
        <v>489</v>
      </c>
      <c r="P1041" s="54" t="s">
        <v>490</v>
      </c>
      <c r="Q1041" s="22"/>
      <c r="R1041" s="23"/>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row>
    <row r="1042" spans="1:116" s="1" customFormat="1" ht="33.75" customHeight="1">
      <c r="A1042" s="13"/>
      <c r="B1042" s="63">
        <v>2</v>
      </c>
      <c r="C1042" s="171" t="s">
        <v>441</v>
      </c>
      <c r="D1042" s="172" t="s">
        <v>442</v>
      </c>
      <c r="E1042" s="60">
        <v>1160</v>
      </c>
      <c r="F1042" s="169">
        <v>200</v>
      </c>
      <c r="G1042" s="66"/>
      <c r="H1042" s="64">
        <f aca="true" t="shared" si="18" ref="H1042:H1077">E1042-F1042</f>
        <v>960</v>
      </c>
      <c r="I1042" s="172" t="s">
        <v>483</v>
      </c>
      <c r="J1042" s="22"/>
      <c r="K1042" s="22"/>
      <c r="L1042" s="22"/>
      <c r="M1042" s="22"/>
      <c r="N1042" s="22"/>
      <c r="O1042" s="188" t="s">
        <v>491</v>
      </c>
      <c r="P1042" s="189" t="s">
        <v>492</v>
      </c>
      <c r="Q1042" s="22"/>
      <c r="R1042" s="23"/>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row>
    <row r="1043" spans="1:116" s="1" customFormat="1" ht="33.75" customHeight="1">
      <c r="A1043" s="13"/>
      <c r="B1043" s="63">
        <v>3</v>
      </c>
      <c r="C1043" s="173" t="s">
        <v>443</v>
      </c>
      <c r="D1043" s="172" t="s">
        <v>444</v>
      </c>
      <c r="E1043" s="174">
        <v>10000</v>
      </c>
      <c r="F1043" s="184"/>
      <c r="G1043" s="61"/>
      <c r="H1043" s="64">
        <f t="shared" si="18"/>
        <v>10000</v>
      </c>
      <c r="I1043" s="172" t="s">
        <v>484</v>
      </c>
      <c r="J1043" s="22"/>
      <c r="K1043" s="22"/>
      <c r="L1043" s="22"/>
      <c r="M1043" s="22"/>
      <c r="N1043" s="22"/>
      <c r="O1043" s="54" t="s">
        <v>493</v>
      </c>
      <c r="P1043" s="189" t="s">
        <v>494</v>
      </c>
      <c r="Q1043" s="22"/>
      <c r="R1043" s="23"/>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row>
    <row r="1044" spans="1:116" s="1" customFormat="1" ht="33.75" customHeight="1">
      <c r="A1044" s="13"/>
      <c r="B1044" s="63">
        <v>4</v>
      </c>
      <c r="C1044" s="172" t="s">
        <v>445</v>
      </c>
      <c r="D1044" s="172" t="s">
        <v>446</v>
      </c>
      <c r="E1044" s="174">
        <v>10400</v>
      </c>
      <c r="F1044" s="169">
        <v>400</v>
      </c>
      <c r="G1044" s="65"/>
      <c r="H1044" s="64">
        <f t="shared" si="18"/>
        <v>10000</v>
      </c>
      <c r="I1044" s="172" t="s">
        <v>484</v>
      </c>
      <c r="J1044" s="22"/>
      <c r="K1044" s="22"/>
      <c r="L1044" s="22"/>
      <c r="M1044" s="22"/>
      <c r="N1044" s="22"/>
      <c r="O1044" s="189" t="s">
        <v>495</v>
      </c>
      <c r="P1044" s="189" t="s">
        <v>496</v>
      </c>
      <c r="Q1044" s="22"/>
      <c r="R1044" s="23"/>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row>
    <row r="1045" spans="1:116" s="1" customFormat="1" ht="33.75" customHeight="1">
      <c r="A1045" s="13"/>
      <c r="B1045" s="63">
        <v>5</v>
      </c>
      <c r="C1045" s="172" t="s">
        <v>2549</v>
      </c>
      <c r="D1045" s="172" t="s">
        <v>447</v>
      </c>
      <c r="E1045" s="174">
        <v>20915</v>
      </c>
      <c r="F1045" s="169">
        <v>1415</v>
      </c>
      <c r="G1045" s="65"/>
      <c r="H1045" s="64">
        <f t="shared" si="18"/>
        <v>19500</v>
      </c>
      <c r="I1045" s="172" t="s">
        <v>483</v>
      </c>
      <c r="J1045" s="22"/>
      <c r="K1045" s="22"/>
      <c r="L1045" s="22"/>
      <c r="M1045" s="22"/>
      <c r="N1045" s="22"/>
      <c r="O1045" s="189" t="s">
        <v>497</v>
      </c>
      <c r="P1045" s="189" t="s">
        <v>498</v>
      </c>
      <c r="Q1045" s="22"/>
      <c r="R1045" s="23"/>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row>
    <row r="1046" spans="1:116" s="1" customFormat="1" ht="33.75" customHeight="1">
      <c r="A1046" s="13"/>
      <c r="B1046" s="63">
        <v>6</v>
      </c>
      <c r="C1046" s="172" t="s">
        <v>448</v>
      </c>
      <c r="D1046" s="172" t="s">
        <v>449</v>
      </c>
      <c r="E1046" s="174">
        <v>1391</v>
      </c>
      <c r="F1046" s="184"/>
      <c r="G1046" s="65"/>
      <c r="H1046" s="64">
        <f t="shared" si="18"/>
        <v>1391</v>
      </c>
      <c r="I1046" s="172" t="s">
        <v>485</v>
      </c>
      <c r="J1046" s="22"/>
      <c r="K1046" s="22"/>
      <c r="L1046" s="22"/>
      <c r="M1046" s="22"/>
      <c r="N1046" s="22"/>
      <c r="O1046" s="189" t="s">
        <v>499</v>
      </c>
      <c r="P1046" s="189" t="s">
        <v>500</v>
      </c>
      <c r="Q1046" s="22"/>
      <c r="R1046" s="23"/>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row>
    <row r="1047" spans="1:116" s="1" customFormat="1" ht="33.75" customHeight="1">
      <c r="A1047" s="13"/>
      <c r="B1047" s="63">
        <v>7</v>
      </c>
      <c r="C1047" s="171" t="s">
        <v>450</v>
      </c>
      <c r="D1047" s="172" t="s">
        <v>451</v>
      </c>
      <c r="E1047" s="174">
        <v>12270</v>
      </c>
      <c r="F1047" s="169">
        <v>1500</v>
      </c>
      <c r="G1047" s="65"/>
      <c r="H1047" s="64">
        <f t="shared" si="18"/>
        <v>10770</v>
      </c>
      <c r="I1047" s="172" t="s">
        <v>484</v>
      </c>
      <c r="J1047" s="22"/>
      <c r="K1047" s="22"/>
      <c r="L1047" s="22"/>
      <c r="M1047" s="22"/>
      <c r="N1047" s="22"/>
      <c r="O1047" s="189" t="s">
        <v>501</v>
      </c>
      <c r="P1047" s="189" t="s">
        <v>502</v>
      </c>
      <c r="Q1047" s="22"/>
      <c r="R1047" s="23"/>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row>
    <row r="1048" spans="1:116" s="1" customFormat="1" ht="33.75" customHeight="1">
      <c r="A1048" s="13"/>
      <c r="B1048" s="63">
        <v>8</v>
      </c>
      <c r="C1048" s="171" t="s">
        <v>450</v>
      </c>
      <c r="D1048" s="172" t="s">
        <v>452</v>
      </c>
      <c r="E1048" s="174">
        <v>6500</v>
      </c>
      <c r="F1048" s="184"/>
      <c r="G1048" s="65"/>
      <c r="H1048" s="64">
        <f t="shared" si="18"/>
        <v>6500</v>
      </c>
      <c r="I1048" s="172" t="s">
        <v>485</v>
      </c>
      <c r="J1048" s="22"/>
      <c r="K1048" s="22"/>
      <c r="L1048" s="22"/>
      <c r="M1048" s="22"/>
      <c r="N1048" s="22"/>
      <c r="O1048" s="189" t="s">
        <v>503</v>
      </c>
      <c r="P1048" s="189" t="s">
        <v>504</v>
      </c>
      <c r="Q1048" s="22"/>
      <c r="R1048" s="23"/>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row>
    <row r="1049" spans="1:116" s="1" customFormat="1" ht="33.75" customHeight="1">
      <c r="A1049" s="13"/>
      <c r="B1049" s="63">
        <v>9</v>
      </c>
      <c r="C1049" s="171" t="s">
        <v>453</v>
      </c>
      <c r="D1049" s="172" t="s">
        <v>2550</v>
      </c>
      <c r="E1049" s="174">
        <v>19111</v>
      </c>
      <c r="F1049" s="184"/>
      <c r="G1049" s="65"/>
      <c r="H1049" s="64">
        <f t="shared" si="18"/>
        <v>19111</v>
      </c>
      <c r="I1049" s="172" t="s">
        <v>484</v>
      </c>
      <c r="J1049" s="22"/>
      <c r="K1049" s="22"/>
      <c r="L1049" s="22"/>
      <c r="M1049" s="22"/>
      <c r="N1049" s="22"/>
      <c r="O1049" s="189" t="s">
        <v>505</v>
      </c>
      <c r="P1049" s="189" t="s">
        <v>506</v>
      </c>
      <c r="Q1049" s="22"/>
      <c r="R1049" s="23"/>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row>
    <row r="1050" spans="1:116" s="1" customFormat="1" ht="33.75" customHeight="1">
      <c r="A1050" s="13"/>
      <c r="B1050" s="63">
        <v>10</v>
      </c>
      <c r="C1050" s="171" t="s">
        <v>454</v>
      </c>
      <c r="D1050" s="172" t="s">
        <v>455</v>
      </c>
      <c r="E1050" s="175">
        <v>7200</v>
      </c>
      <c r="F1050" s="170">
        <v>200</v>
      </c>
      <c r="G1050" s="65"/>
      <c r="H1050" s="64">
        <f t="shared" si="18"/>
        <v>7000</v>
      </c>
      <c r="I1050" s="172" t="s">
        <v>485</v>
      </c>
      <c r="J1050" s="22"/>
      <c r="K1050" s="22"/>
      <c r="L1050" s="22"/>
      <c r="M1050" s="22"/>
      <c r="N1050" s="22"/>
      <c r="O1050" s="189" t="s">
        <v>507</v>
      </c>
      <c r="P1050" s="188" t="s">
        <v>508</v>
      </c>
      <c r="Q1050" s="22"/>
      <c r="R1050" s="23"/>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row>
    <row r="1051" spans="1:116" s="1" customFormat="1" ht="33.75" customHeight="1">
      <c r="A1051" s="13"/>
      <c r="B1051" s="63">
        <v>11</v>
      </c>
      <c r="C1051" s="172" t="s">
        <v>456</v>
      </c>
      <c r="D1051" s="172" t="s">
        <v>457</v>
      </c>
      <c r="E1051" s="175">
        <v>2050</v>
      </c>
      <c r="F1051" s="170">
        <v>400</v>
      </c>
      <c r="G1051" s="65"/>
      <c r="H1051" s="64">
        <f t="shared" si="18"/>
        <v>1650</v>
      </c>
      <c r="I1051" s="172" t="s">
        <v>484</v>
      </c>
      <c r="J1051" s="22"/>
      <c r="K1051" s="22"/>
      <c r="L1051" s="22"/>
      <c r="M1051" s="22"/>
      <c r="N1051" s="22"/>
      <c r="O1051" s="189" t="s">
        <v>509</v>
      </c>
      <c r="P1051" s="188" t="s">
        <v>510</v>
      </c>
      <c r="Q1051" s="22"/>
      <c r="R1051" s="23"/>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row>
    <row r="1052" spans="1:116" s="1" customFormat="1" ht="33.75" customHeight="1">
      <c r="A1052" s="13"/>
      <c r="B1052" s="63">
        <v>12</v>
      </c>
      <c r="C1052" s="172" t="s">
        <v>458</v>
      </c>
      <c r="D1052" s="172" t="s">
        <v>459</v>
      </c>
      <c r="E1052" s="175">
        <v>22800</v>
      </c>
      <c r="F1052" s="170">
        <v>4800</v>
      </c>
      <c r="G1052" s="65"/>
      <c r="H1052" s="64">
        <f t="shared" si="18"/>
        <v>18000</v>
      </c>
      <c r="I1052" s="172" t="s">
        <v>484</v>
      </c>
      <c r="J1052" s="22"/>
      <c r="K1052" s="22"/>
      <c r="L1052" s="22"/>
      <c r="M1052" s="22"/>
      <c r="N1052" s="22"/>
      <c r="O1052" s="189" t="s">
        <v>511</v>
      </c>
      <c r="P1052" s="188" t="s">
        <v>512</v>
      </c>
      <c r="Q1052" s="22"/>
      <c r="R1052" s="23"/>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row>
    <row r="1053" spans="1:116" s="1" customFormat="1" ht="33.75" customHeight="1">
      <c r="A1053" s="13"/>
      <c r="B1053" s="63">
        <v>13</v>
      </c>
      <c r="C1053" s="17" t="s">
        <v>460</v>
      </c>
      <c r="D1053" s="17" t="s">
        <v>461</v>
      </c>
      <c r="E1053" s="34">
        <v>8200</v>
      </c>
      <c r="F1053" s="158">
        <v>500</v>
      </c>
      <c r="G1053" s="60"/>
      <c r="H1053" s="64">
        <f t="shared" si="18"/>
        <v>7700</v>
      </c>
      <c r="I1053" s="18" t="s">
        <v>486</v>
      </c>
      <c r="J1053" s="22"/>
      <c r="K1053" s="22"/>
      <c r="L1053" s="22"/>
      <c r="M1053" s="22"/>
      <c r="N1053" s="22"/>
      <c r="O1053" s="16" t="s">
        <v>513</v>
      </c>
      <c r="P1053" s="16" t="s">
        <v>514</v>
      </c>
      <c r="Q1053" s="22"/>
      <c r="R1053" s="23"/>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row>
    <row r="1054" spans="1:116" s="1" customFormat="1" ht="33.75" customHeight="1">
      <c r="A1054" s="13"/>
      <c r="B1054" s="63">
        <v>14</v>
      </c>
      <c r="C1054" s="17" t="s">
        <v>462</v>
      </c>
      <c r="D1054" s="17" t="s">
        <v>461</v>
      </c>
      <c r="E1054" s="34">
        <v>35050</v>
      </c>
      <c r="F1054" s="158">
        <v>50</v>
      </c>
      <c r="G1054" s="60"/>
      <c r="H1054" s="64">
        <f t="shared" si="18"/>
        <v>35000</v>
      </c>
      <c r="I1054" s="18" t="s">
        <v>486</v>
      </c>
      <c r="J1054" s="22"/>
      <c r="K1054" s="22"/>
      <c r="L1054" s="22"/>
      <c r="M1054" s="22"/>
      <c r="N1054" s="22"/>
      <c r="O1054" s="16" t="s">
        <v>515</v>
      </c>
      <c r="P1054" s="16" t="s">
        <v>516</v>
      </c>
      <c r="Q1054" s="22"/>
      <c r="R1054" s="23"/>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row>
    <row r="1055" spans="1:116" s="1" customFormat="1" ht="33.75" customHeight="1">
      <c r="A1055" s="13"/>
      <c r="B1055" s="63">
        <v>15</v>
      </c>
      <c r="C1055" s="34" t="s">
        <v>463</v>
      </c>
      <c r="D1055" s="34" t="s">
        <v>464</v>
      </c>
      <c r="E1055" s="34">
        <v>2546</v>
      </c>
      <c r="F1055" s="158"/>
      <c r="G1055" s="60"/>
      <c r="H1055" s="64">
        <f t="shared" si="18"/>
        <v>2546</v>
      </c>
      <c r="I1055" s="18" t="s">
        <v>487</v>
      </c>
      <c r="J1055" s="22"/>
      <c r="K1055" s="22"/>
      <c r="L1055" s="22"/>
      <c r="M1055" s="22"/>
      <c r="N1055" s="22"/>
      <c r="O1055" s="18" t="s">
        <v>517</v>
      </c>
      <c r="P1055" s="18" t="s">
        <v>518</v>
      </c>
      <c r="Q1055" s="22"/>
      <c r="R1055" s="23"/>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row>
    <row r="1056" spans="1:116" s="1" customFormat="1" ht="33.75" customHeight="1">
      <c r="A1056" s="13"/>
      <c r="B1056" s="63">
        <v>16</v>
      </c>
      <c r="C1056" s="17" t="s">
        <v>465</v>
      </c>
      <c r="D1056" s="17" t="s">
        <v>466</v>
      </c>
      <c r="E1056" s="34">
        <v>71200</v>
      </c>
      <c r="F1056" s="158">
        <v>400</v>
      </c>
      <c r="G1056" s="60"/>
      <c r="H1056" s="64">
        <f t="shared" si="18"/>
        <v>70800</v>
      </c>
      <c r="I1056" s="18" t="s">
        <v>487</v>
      </c>
      <c r="J1056" s="22"/>
      <c r="K1056" s="22"/>
      <c r="L1056" s="22"/>
      <c r="M1056" s="22"/>
      <c r="N1056" s="22"/>
      <c r="O1056" s="16" t="s">
        <v>519</v>
      </c>
      <c r="P1056" s="16" t="s">
        <v>520</v>
      </c>
      <c r="Q1056" s="22"/>
      <c r="R1056" s="23"/>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row>
    <row r="1057" spans="1:116" s="1" customFormat="1" ht="33.75" customHeight="1">
      <c r="A1057" s="13"/>
      <c r="B1057" s="63">
        <v>17</v>
      </c>
      <c r="C1057" s="17" t="s">
        <v>467</v>
      </c>
      <c r="D1057" s="17" t="s">
        <v>461</v>
      </c>
      <c r="E1057" s="34">
        <v>27269</v>
      </c>
      <c r="F1057" s="158">
        <v>7049</v>
      </c>
      <c r="G1057" s="60"/>
      <c r="H1057" s="64">
        <f t="shared" si="18"/>
        <v>20220</v>
      </c>
      <c r="I1057" s="18" t="s">
        <v>486</v>
      </c>
      <c r="J1057" s="22"/>
      <c r="K1057" s="22"/>
      <c r="L1057" s="22"/>
      <c r="M1057" s="22"/>
      <c r="N1057" s="22"/>
      <c r="O1057" s="16" t="s">
        <v>521</v>
      </c>
      <c r="P1057" s="16" t="s">
        <v>522</v>
      </c>
      <c r="Q1057" s="22"/>
      <c r="R1057" s="23"/>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row>
    <row r="1058" spans="1:116" s="1" customFormat="1" ht="33.75" customHeight="1">
      <c r="A1058" s="13"/>
      <c r="B1058" s="63">
        <v>18</v>
      </c>
      <c r="C1058" s="17" t="s">
        <v>468</v>
      </c>
      <c r="D1058" s="17" t="s">
        <v>469</v>
      </c>
      <c r="E1058" s="34">
        <v>3891</v>
      </c>
      <c r="F1058" s="158">
        <v>200</v>
      </c>
      <c r="G1058" s="60"/>
      <c r="H1058" s="64">
        <f t="shared" si="18"/>
        <v>3691</v>
      </c>
      <c r="I1058" s="18" t="s">
        <v>486</v>
      </c>
      <c r="J1058" s="22"/>
      <c r="K1058" s="22"/>
      <c r="L1058" s="22"/>
      <c r="M1058" s="22"/>
      <c r="N1058" s="22"/>
      <c r="O1058" s="16" t="s">
        <v>523</v>
      </c>
      <c r="P1058" s="16" t="s">
        <v>524</v>
      </c>
      <c r="Q1058" s="22"/>
      <c r="R1058" s="23"/>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row>
    <row r="1059" spans="1:116" s="1" customFormat="1" ht="33.75" customHeight="1">
      <c r="A1059" s="13"/>
      <c r="B1059" s="63">
        <v>19</v>
      </c>
      <c r="C1059" s="62" t="s">
        <v>470</v>
      </c>
      <c r="D1059" s="62" t="s">
        <v>471</v>
      </c>
      <c r="E1059" s="34">
        <v>1675</v>
      </c>
      <c r="F1059" s="158">
        <v>200</v>
      </c>
      <c r="G1059" s="60"/>
      <c r="H1059" s="64">
        <f t="shared" si="18"/>
        <v>1475</v>
      </c>
      <c r="I1059" s="18" t="s">
        <v>486</v>
      </c>
      <c r="J1059" s="22"/>
      <c r="K1059" s="22"/>
      <c r="L1059" s="22"/>
      <c r="M1059" s="22"/>
      <c r="N1059" s="22"/>
      <c r="O1059" s="190" t="s">
        <v>525</v>
      </c>
      <c r="P1059" s="190" t="s">
        <v>526</v>
      </c>
      <c r="Q1059" s="22"/>
      <c r="R1059" s="23"/>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row>
    <row r="1060" spans="1:116" s="1" customFormat="1" ht="33.75" customHeight="1">
      <c r="A1060" s="13"/>
      <c r="B1060" s="63">
        <v>20</v>
      </c>
      <c r="C1060" s="16" t="s">
        <v>472</v>
      </c>
      <c r="D1060" s="16" t="s">
        <v>473</v>
      </c>
      <c r="E1060" s="18">
        <v>2583</v>
      </c>
      <c r="F1060" s="158"/>
      <c r="G1060" s="60"/>
      <c r="H1060" s="64">
        <f t="shared" si="18"/>
        <v>2583</v>
      </c>
      <c r="I1060" s="18" t="s">
        <v>486</v>
      </c>
      <c r="J1060" s="22"/>
      <c r="K1060" s="22"/>
      <c r="L1060" s="22"/>
      <c r="M1060" s="22"/>
      <c r="N1060" s="22"/>
      <c r="O1060" s="16" t="s">
        <v>527</v>
      </c>
      <c r="P1060" s="16" t="s">
        <v>528</v>
      </c>
      <c r="Q1060" s="22"/>
      <c r="R1060" s="23"/>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row>
    <row r="1061" spans="1:116" s="1" customFormat="1" ht="33.75" customHeight="1">
      <c r="A1061" s="13"/>
      <c r="B1061" s="63">
        <v>21</v>
      </c>
      <c r="C1061" s="16" t="s">
        <v>474</v>
      </c>
      <c r="D1061" s="16" t="s">
        <v>475</v>
      </c>
      <c r="E1061" s="18">
        <v>2528</v>
      </c>
      <c r="F1061" s="158"/>
      <c r="G1061" s="60"/>
      <c r="H1061" s="64">
        <f t="shared" si="18"/>
        <v>2528</v>
      </c>
      <c r="I1061" s="18" t="s">
        <v>487</v>
      </c>
      <c r="J1061" s="22"/>
      <c r="K1061" s="22"/>
      <c r="L1061" s="22"/>
      <c r="M1061" s="22"/>
      <c r="N1061" s="22"/>
      <c r="O1061" s="18" t="s">
        <v>529</v>
      </c>
      <c r="P1061" s="16" t="s">
        <v>530</v>
      </c>
      <c r="Q1061" s="22"/>
      <c r="R1061" s="23"/>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row>
    <row r="1062" spans="1:116" s="1" customFormat="1" ht="33.75" customHeight="1">
      <c r="A1062" s="13"/>
      <c r="B1062" s="63">
        <v>22</v>
      </c>
      <c r="C1062" s="172" t="s">
        <v>2551</v>
      </c>
      <c r="D1062" s="172" t="s">
        <v>2552</v>
      </c>
      <c r="E1062" s="175">
        <v>2678</v>
      </c>
      <c r="F1062" s="170"/>
      <c r="G1062" s="60"/>
      <c r="H1062" s="64">
        <f t="shared" si="18"/>
        <v>2678</v>
      </c>
      <c r="I1062" s="188" t="s">
        <v>483</v>
      </c>
      <c r="J1062" s="22"/>
      <c r="K1062" s="22"/>
      <c r="L1062" s="22"/>
      <c r="M1062" s="22"/>
      <c r="N1062" s="22"/>
      <c r="O1062" s="189" t="s">
        <v>2571</v>
      </c>
      <c r="P1062" s="188" t="s">
        <v>2572</v>
      </c>
      <c r="Q1062" s="22"/>
      <c r="R1062" s="23"/>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row>
    <row r="1063" spans="1:116" s="1" customFormat="1" ht="48" customHeight="1">
      <c r="A1063" s="13"/>
      <c r="B1063" s="63">
        <v>23</v>
      </c>
      <c r="C1063" s="16" t="s">
        <v>2553</v>
      </c>
      <c r="D1063" s="176" t="s">
        <v>2554</v>
      </c>
      <c r="E1063" s="177">
        <v>1567</v>
      </c>
      <c r="F1063" s="185"/>
      <c r="G1063" s="60"/>
      <c r="H1063" s="64">
        <f t="shared" si="18"/>
        <v>1567</v>
      </c>
      <c r="I1063" s="56" t="s">
        <v>488</v>
      </c>
      <c r="J1063" s="22"/>
      <c r="K1063" s="22"/>
      <c r="L1063" s="22"/>
      <c r="M1063" s="22"/>
      <c r="N1063" s="22"/>
      <c r="O1063" s="16" t="s">
        <v>531</v>
      </c>
      <c r="P1063" s="16" t="s">
        <v>532</v>
      </c>
      <c r="Q1063" s="22"/>
      <c r="R1063" s="23"/>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row>
    <row r="1064" spans="1:116" s="1" customFormat="1" ht="33.75" customHeight="1">
      <c r="A1064" s="13"/>
      <c r="B1064" s="63">
        <v>24</v>
      </c>
      <c r="C1064" s="16" t="s">
        <v>2555</v>
      </c>
      <c r="D1064" s="176" t="s">
        <v>2556</v>
      </c>
      <c r="E1064" s="177">
        <v>4600</v>
      </c>
      <c r="F1064" s="160">
        <v>500</v>
      </c>
      <c r="G1064" s="60"/>
      <c r="H1064" s="64">
        <f t="shared" si="18"/>
        <v>4100</v>
      </c>
      <c r="I1064" s="56" t="s">
        <v>488</v>
      </c>
      <c r="J1064" s="22"/>
      <c r="K1064" s="22"/>
      <c r="L1064" s="22"/>
      <c r="M1064" s="22"/>
      <c r="N1064" s="22"/>
      <c r="O1064" s="16" t="s">
        <v>533</v>
      </c>
      <c r="P1064" s="16" t="s">
        <v>534</v>
      </c>
      <c r="Q1064" s="22"/>
      <c r="R1064" s="23"/>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row>
    <row r="1065" spans="1:116" s="1" customFormat="1" ht="33.75" customHeight="1">
      <c r="A1065" s="13"/>
      <c r="B1065" s="63">
        <v>25</v>
      </c>
      <c r="C1065" s="16" t="s">
        <v>2557</v>
      </c>
      <c r="D1065" s="56" t="s">
        <v>476</v>
      </c>
      <c r="E1065" s="18">
        <v>4200</v>
      </c>
      <c r="F1065" s="159">
        <v>200</v>
      </c>
      <c r="G1065" s="60"/>
      <c r="H1065" s="64">
        <f t="shared" si="18"/>
        <v>4000</v>
      </c>
      <c r="I1065" s="56" t="s">
        <v>488</v>
      </c>
      <c r="J1065" s="22"/>
      <c r="K1065" s="22"/>
      <c r="L1065" s="22"/>
      <c r="M1065" s="22"/>
      <c r="N1065" s="22"/>
      <c r="O1065" s="16" t="s">
        <v>535</v>
      </c>
      <c r="P1065" s="16" t="s">
        <v>536</v>
      </c>
      <c r="Q1065" s="22"/>
      <c r="R1065" s="23"/>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row>
    <row r="1066" spans="1:116" s="1" customFormat="1" ht="33.75" customHeight="1">
      <c r="A1066" s="13"/>
      <c r="B1066" s="63">
        <v>26</v>
      </c>
      <c r="C1066" s="178" t="s">
        <v>2558</v>
      </c>
      <c r="D1066" s="56" t="s">
        <v>477</v>
      </c>
      <c r="E1066" s="177">
        <v>9880</v>
      </c>
      <c r="F1066" s="159">
        <v>400</v>
      </c>
      <c r="G1066" s="60"/>
      <c r="H1066" s="64">
        <f t="shared" si="18"/>
        <v>9480</v>
      </c>
      <c r="I1066" s="56" t="s">
        <v>488</v>
      </c>
      <c r="J1066" s="22"/>
      <c r="K1066" s="22"/>
      <c r="L1066" s="22"/>
      <c r="M1066" s="22"/>
      <c r="N1066" s="22"/>
      <c r="O1066" s="16" t="s">
        <v>537</v>
      </c>
      <c r="P1066" s="33" t="s">
        <v>538</v>
      </c>
      <c r="Q1066" s="22"/>
      <c r="R1066" s="23"/>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row>
    <row r="1067" spans="1:116" s="1" customFormat="1" ht="33.75" customHeight="1">
      <c r="A1067" s="13"/>
      <c r="B1067" s="63">
        <v>27</v>
      </c>
      <c r="C1067" s="178" t="s">
        <v>2559</v>
      </c>
      <c r="D1067" s="56" t="s">
        <v>478</v>
      </c>
      <c r="E1067" s="177">
        <v>6150</v>
      </c>
      <c r="F1067" s="159">
        <v>400</v>
      </c>
      <c r="G1067" s="60"/>
      <c r="H1067" s="64">
        <f t="shared" si="18"/>
        <v>5750</v>
      </c>
      <c r="I1067" s="56" t="s">
        <v>488</v>
      </c>
      <c r="J1067" s="22"/>
      <c r="K1067" s="22"/>
      <c r="L1067" s="22"/>
      <c r="M1067" s="22"/>
      <c r="N1067" s="22"/>
      <c r="O1067" s="16" t="s">
        <v>539</v>
      </c>
      <c r="P1067" s="56" t="s">
        <v>540</v>
      </c>
      <c r="Q1067" s="22"/>
      <c r="R1067" s="23"/>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row>
    <row r="1068" spans="1:116" s="1" customFormat="1" ht="33.75" customHeight="1">
      <c r="A1068" s="13"/>
      <c r="B1068" s="63">
        <v>28</v>
      </c>
      <c r="C1068" s="178" t="s">
        <v>2560</v>
      </c>
      <c r="D1068" s="56" t="s">
        <v>479</v>
      </c>
      <c r="E1068" s="179">
        <v>21000</v>
      </c>
      <c r="F1068" s="160">
        <v>4000</v>
      </c>
      <c r="G1068" s="60"/>
      <c r="H1068" s="64">
        <f t="shared" si="18"/>
        <v>17000</v>
      </c>
      <c r="I1068" s="56" t="s">
        <v>488</v>
      </c>
      <c r="J1068" s="22"/>
      <c r="K1068" s="22"/>
      <c r="L1068" s="22"/>
      <c r="M1068" s="22"/>
      <c r="N1068" s="22"/>
      <c r="O1068" s="16" t="s">
        <v>541</v>
      </c>
      <c r="P1068" s="56" t="s">
        <v>542</v>
      </c>
      <c r="Q1068" s="22"/>
      <c r="R1068" s="23"/>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row>
    <row r="1069" spans="1:116" s="1" customFormat="1" ht="33.75" customHeight="1">
      <c r="A1069" s="13"/>
      <c r="B1069" s="63">
        <v>29</v>
      </c>
      <c r="C1069" s="178" t="s">
        <v>2561</v>
      </c>
      <c r="D1069" s="56" t="s">
        <v>480</v>
      </c>
      <c r="E1069" s="179">
        <v>5750</v>
      </c>
      <c r="F1069" s="160">
        <v>1500</v>
      </c>
      <c r="G1069" s="60"/>
      <c r="H1069" s="64">
        <f t="shared" si="18"/>
        <v>4250</v>
      </c>
      <c r="I1069" s="56" t="s">
        <v>488</v>
      </c>
      <c r="J1069" s="22"/>
      <c r="K1069" s="22"/>
      <c r="L1069" s="22"/>
      <c r="M1069" s="22"/>
      <c r="N1069" s="22"/>
      <c r="O1069" s="16" t="s">
        <v>543</v>
      </c>
      <c r="P1069" s="56" t="s">
        <v>544</v>
      </c>
      <c r="Q1069" s="22"/>
      <c r="R1069" s="23"/>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row>
    <row r="1070" spans="1:116" s="1" customFormat="1" ht="33.75" customHeight="1">
      <c r="A1070" s="13"/>
      <c r="B1070" s="63">
        <v>30</v>
      </c>
      <c r="C1070" s="178" t="s">
        <v>2562</v>
      </c>
      <c r="D1070" s="56" t="s">
        <v>481</v>
      </c>
      <c r="E1070" s="179">
        <v>35950</v>
      </c>
      <c r="F1070" s="159">
        <v>950</v>
      </c>
      <c r="G1070" s="60"/>
      <c r="H1070" s="64">
        <f t="shared" si="18"/>
        <v>35000</v>
      </c>
      <c r="I1070" s="56" t="s">
        <v>488</v>
      </c>
      <c r="J1070" s="22"/>
      <c r="K1070" s="22"/>
      <c r="L1070" s="22"/>
      <c r="M1070" s="22"/>
      <c r="N1070" s="22"/>
      <c r="O1070" s="16" t="s">
        <v>545</v>
      </c>
      <c r="P1070" s="16" t="s">
        <v>546</v>
      </c>
      <c r="Q1070" s="22"/>
      <c r="R1070" s="23"/>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row>
    <row r="1071" spans="1:116" s="1" customFormat="1" ht="33.75" customHeight="1">
      <c r="A1071" s="13"/>
      <c r="B1071" s="63">
        <v>31</v>
      </c>
      <c r="C1071" s="172" t="s">
        <v>2563</v>
      </c>
      <c r="D1071" s="172" t="s">
        <v>2564</v>
      </c>
      <c r="E1071" s="175">
        <v>77200</v>
      </c>
      <c r="F1071" s="170"/>
      <c r="G1071" s="60"/>
      <c r="H1071" s="64">
        <f t="shared" si="18"/>
        <v>77200</v>
      </c>
      <c r="I1071" s="188" t="s">
        <v>483</v>
      </c>
      <c r="J1071" s="22"/>
      <c r="K1071" s="22"/>
      <c r="L1071" s="22"/>
      <c r="M1071" s="22"/>
      <c r="N1071" s="22"/>
      <c r="O1071" s="189" t="s">
        <v>2573</v>
      </c>
      <c r="P1071" s="188" t="s">
        <v>2574</v>
      </c>
      <c r="Q1071" s="22"/>
      <c r="R1071" s="23"/>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row>
    <row r="1072" spans="1:116" s="1" customFormat="1" ht="33.75" customHeight="1">
      <c r="A1072" s="13"/>
      <c r="B1072" s="63">
        <v>32</v>
      </c>
      <c r="C1072" s="180" t="s">
        <v>2565</v>
      </c>
      <c r="D1072" s="181" t="s">
        <v>2566</v>
      </c>
      <c r="E1072" s="182">
        <v>36800</v>
      </c>
      <c r="F1072" s="186"/>
      <c r="G1072" s="60"/>
      <c r="H1072" s="64">
        <f t="shared" si="18"/>
        <v>36800</v>
      </c>
      <c r="I1072" s="189" t="s">
        <v>483</v>
      </c>
      <c r="J1072" s="22"/>
      <c r="K1072" s="22"/>
      <c r="L1072" s="22"/>
      <c r="M1072" s="22"/>
      <c r="N1072" s="22"/>
      <c r="O1072" s="189" t="s">
        <v>2575</v>
      </c>
      <c r="P1072" s="189" t="s">
        <v>2576</v>
      </c>
      <c r="Q1072" s="22"/>
      <c r="R1072" s="23"/>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row>
    <row r="1073" spans="1:116" s="1" customFormat="1" ht="33.75" customHeight="1">
      <c r="A1073" s="13"/>
      <c r="B1073" s="63">
        <v>33</v>
      </c>
      <c r="C1073" s="183" t="s">
        <v>2567</v>
      </c>
      <c r="D1073" s="183" t="s">
        <v>2568</v>
      </c>
      <c r="E1073" s="39">
        <v>621233</v>
      </c>
      <c r="F1073" s="187">
        <v>369519</v>
      </c>
      <c r="G1073" s="60"/>
      <c r="H1073" s="64">
        <f t="shared" si="18"/>
        <v>251714</v>
      </c>
      <c r="I1073" s="183" t="s">
        <v>2570</v>
      </c>
      <c r="J1073" s="22"/>
      <c r="K1073" s="22"/>
      <c r="L1073" s="22"/>
      <c r="M1073" s="22"/>
      <c r="N1073" s="22"/>
      <c r="O1073" s="183" t="s">
        <v>2577</v>
      </c>
      <c r="P1073" s="183" t="s">
        <v>2578</v>
      </c>
      <c r="Q1073" s="22"/>
      <c r="R1073" s="23"/>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row>
    <row r="1074" spans="1:116" s="1" customFormat="1" ht="33.75" customHeight="1">
      <c r="A1074" s="13"/>
      <c r="B1074" s="63">
        <v>34</v>
      </c>
      <c r="C1074" s="17" t="s">
        <v>2569</v>
      </c>
      <c r="D1074" s="17" t="s">
        <v>469</v>
      </c>
      <c r="E1074" s="34">
        <v>359000</v>
      </c>
      <c r="F1074" s="158">
        <v>8730</v>
      </c>
      <c r="G1074" s="60"/>
      <c r="H1074" s="64">
        <f t="shared" si="18"/>
        <v>350270</v>
      </c>
      <c r="I1074" s="183" t="s">
        <v>2570</v>
      </c>
      <c r="J1074" s="22"/>
      <c r="K1074" s="22"/>
      <c r="L1074" s="22"/>
      <c r="M1074" s="22"/>
      <c r="N1074" s="22"/>
      <c r="O1074" s="16" t="s">
        <v>2579</v>
      </c>
      <c r="P1074" s="16" t="s">
        <v>2580</v>
      </c>
      <c r="Q1074" s="22"/>
      <c r="R1074" s="23"/>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row>
    <row r="1075" spans="1:116" s="1" customFormat="1" ht="33.75" customHeight="1">
      <c r="A1075" s="13"/>
      <c r="B1075" s="63">
        <v>35</v>
      </c>
      <c r="C1075" s="17" t="s">
        <v>4285</v>
      </c>
      <c r="D1075" s="17" t="s">
        <v>4286</v>
      </c>
      <c r="E1075" s="34">
        <v>134880</v>
      </c>
      <c r="F1075" s="158">
        <v>45000</v>
      </c>
      <c r="G1075" s="60"/>
      <c r="H1075" s="64">
        <f t="shared" si="18"/>
        <v>89880</v>
      </c>
      <c r="I1075" s="183" t="s">
        <v>2570</v>
      </c>
      <c r="J1075" s="22"/>
      <c r="K1075" s="22"/>
      <c r="L1075" s="22"/>
      <c r="M1075" s="22"/>
      <c r="N1075" s="22"/>
      <c r="O1075" s="16" t="s">
        <v>4287</v>
      </c>
      <c r="P1075" s="16" t="s">
        <v>4288</v>
      </c>
      <c r="Q1075" s="22"/>
      <c r="R1075" s="23"/>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row>
    <row r="1076" spans="1:116" s="1" customFormat="1" ht="33.75" customHeight="1">
      <c r="A1076" s="13"/>
      <c r="B1076" s="63">
        <v>36</v>
      </c>
      <c r="C1076" s="17" t="s">
        <v>4927</v>
      </c>
      <c r="D1076" s="17" t="s">
        <v>4928</v>
      </c>
      <c r="E1076" s="34">
        <v>127000</v>
      </c>
      <c r="F1076" s="158"/>
      <c r="G1076" s="60"/>
      <c r="H1076" s="64">
        <f t="shared" si="18"/>
        <v>127000</v>
      </c>
      <c r="I1076" s="183" t="s">
        <v>2570</v>
      </c>
      <c r="J1076" s="22"/>
      <c r="K1076" s="22"/>
      <c r="L1076" s="22"/>
      <c r="M1076" s="22"/>
      <c r="N1076" s="22"/>
      <c r="O1076" s="16" t="s">
        <v>4929</v>
      </c>
      <c r="P1076" s="16" t="s">
        <v>4930</v>
      </c>
      <c r="Q1076" s="22"/>
      <c r="R1076" s="23"/>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row>
    <row r="1077" spans="8:116" s="1" customFormat="1" ht="33.75" customHeight="1">
      <c r="H1077" s="64">
        <f t="shared" si="18"/>
        <v>0</v>
      </c>
      <c r="Q1077" s="22"/>
      <c r="R1077" s="23"/>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row>
    <row r="1078" spans="1:116" s="1" customFormat="1" ht="17.25" customHeight="1">
      <c r="A1078" s="147" t="s">
        <v>40</v>
      </c>
      <c r="B1078" s="510" t="s">
        <v>39</v>
      </c>
      <c r="C1078" s="511"/>
      <c r="D1078" s="511"/>
      <c r="E1078" s="511"/>
      <c r="F1078" s="511"/>
      <c r="G1078" s="511"/>
      <c r="H1078" s="511"/>
      <c r="I1078" s="511"/>
      <c r="J1078" s="511"/>
      <c r="K1078" s="511"/>
      <c r="L1078" s="511"/>
      <c r="M1078" s="511"/>
      <c r="N1078" s="511"/>
      <c r="O1078" s="511"/>
      <c r="P1078" s="511"/>
      <c r="Q1078" s="511"/>
      <c r="R1078" s="512"/>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row>
    <row r="1079" spans="1:116" s="1" customFormat="1" ht="13.5" customHeight="1">
      <c r="A1079" s="13"/>
      <c r="B1079" s="24" t="s">
        <v>30</v>
      </c>
      <c r="C1079" s="24">
        <v>155</v>
      </c>
      <c r="D1079" s="24"/>
      <c r="E1079" s="67">
        <f>SUM(E1080:E1295)</f>
        <v>3166492</v>
      </c>
      <c r="F1079" s="67">
        <f>SUM(F1080:F1295)</f>
        <v>128806</v>
      </c>
      <c r="G1079" s="67">
        <f>SUM(G1080:G1295)</f>
        <v>0</v>
      </c>
      <c r="H1079" s="67">
        <f>SUM(H1080:H1295)</f>
        <v>3037686</v>
      </c>
      <c r="I1079" s="24"/>
      <c r="J1079" s="24"/>
      <c r="K1079" s="24"/>
      <c r="L1079" s="24"/>
      <c r="M1079" s="24"/>
      <c r="N1079" s="24"/>
      <c r="O1079" s="24"/>
      <c r="P1079" s="24"/>
      <c r="Q1079" s="24"/>
      <c r="R1079" s="24"/>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row>
    <row r="1080" spans="1:116" s="12" customFormat="1" ht="48" customHeight="1">
      <c r="A1080" s="13"/>
      <c r="B1080" s="97">
        <v>1</v>
      </c>
      <c r="C1080" s="96" t="s">
        <v>841</v>
      </c>
      <c r="D1080" s="278" t="s">
        <v>842</v>
      </c>
      <c r="E1080" s="92">
        <v>2499</v>
      </c>
      <c r="F1080" s="92">
        <v>1249</v>
      </c>
      <c r="G1080" s="94"/>
      <c r="H1080" s="92">
        <f>E1080-F1080-G1080</f>
        <v>1250</v>
      </c>
      <c r="I1080" s="278" t="s">
        <v>843</v>
      </c>
      <c r="J1080" s="278"/>
      <c r="K1080" s="278"/>
      <c r="L1080" s="278"/>
      <c r="M1080" s="278"/>
      <c r="N1080" s="278"/>
      <c r="O1080" s="278" t="s">
        <v>844</v>
      </c>
      <c r="P1080" s="278" t="s">
        <v>845</v>
      </c>
      <c r="Q1080" s="22"/>
      <c r="R1080" s="23"/>
      <c r="S1080" s="85"/>
      <c r="T1080" s="85"/>
      <c r="U1080" s="85"/>
      <c r="V1080" s="85"/>
      <c r="W1080" s="85"/>
      <c r="X1080" s="85"/>
      <c r="Y1080" s="85"/>
      <c r="Z1080" s="85"/>
      <c r="AA1080" s="85"/>
      <c r="AB1080" s="85"/>
      <c r="AC1080" s="85"/>
      <c r="AD1080" s="85"/>
      <c r="AE1080" s="85"/>
      <c r="AF1080" s="85"/>
      <c r="AG1080" s="85"/>
      <c r="AH1080" s="85"/>
      <c r="AI1080" s="85"/>
      <c r="AJ1080" s="85"/>
      <c r="AK1080" s="85"/>
      <c r="AL1080" s="85"/>
      <c r="AM1080" s="85"/>
      <c r="AN1080" s="85"/>
      <c r="AO1080" s="85"/>
      <c r="AP1080" s="85"/>
      <c r="AQ1080" s="85"/>
      <c r="AR1080" s="85"/>
      <c r="AS1080" s="85"/>
      <c r="AT1080" s="85"/>
      <c r="AU1080" s="85"/>
      <c r="AV1080" s="85"/>
      <c r="AW1080" s="85"/>
      <c r="AX1080" s="85"/>
      <c r="AY1080" s="85"/>
      <c r="AZ1080" s="85"/>
      <c r="BA1080" s="85"/>
      <c r="BB1080" s="85"/>
      <c r="BC1080" s="85"/>
      <c r="BD1080" s="85"/>
      <c r="BE1080" s="85"/>
      <c r="BF1080" s="85"/>
      <c r="BG1080" s="85"/>
      <c r="BH1080" s="85"/>
      <c r="BI1080" s="85"/>
      <c r="BJ1080" s="85"/>
      <c r="BK1080" s="85"/>
      <c r="BL1080" s="85"/>
      <c r="BM1080" s="85"/>
      <c r="BN1080" s="85"/>
      <c r="BO1080" s="85"/>
      <c r="BP1080" s="85"/>
      <c r="BQ1080" s="85"/>
      <c r="BR1080" s="85"/>
      <c r="BS1080" s="85"/>
      <c r="BT1080" s="85"/>
      <c r="BU1080" s="85"/>
      <c r="BV1080" s="85"/>
      <c r="BW1080" s="85"/>
      <c r="BX1080" s="85"/>
      <c r="BY1080" s="85"/>
      <c r="BZ1080" s="85"/>
      <c r="CA1080" s="85"/>
      <c r="CB1080" s="85"/>
      <c r="CC1080" s="85"/>
      <c r="CD1080" s="85"/>
      <c r="CE1080" s="85"/>
      <c r="CF1080" s="85"/>
      <c r="CG1080" s="85"/>
      <c r="CH1080" s="85"/>
      <c r="CI1080" s="85"/>
      <c r="CJ1080" s="85"/>
      <c r="CK1080" s="85"/>
      <c r="CL1080" s="85"/>
      <c r="CM1080" s="85"/>
      <c r="CN1080" s="85"/>
      <c r="CO1080" s="85"/>
      <c r="CP1080" s="85"/>
      <c r="CQ1080" s="85"/>
      <c r="CR1080" s="85"/>
      <c r="CS1080" s="85"/>
      <c r="CT1080" s="85"/>
      <c r="CU1080" s="85"/>
      <c r="CV1080" s="85"/>
      <c r="CW1080" s="85"/>
      <c r="CX1080" s="85"/>
      <c r="CY1080" s="85"/>
      <c r="CZ1080" s="85"/>
      <c r="DA1080" s="85"/>
      <c r="DB1080" s="85"/>
      <c r="DC1080" s="85"/>
      <c r="DD1080" s="85"/>
      <c r="DE1080" s="85"/>
      <c r="DF1080" s="85"/>
      <c r="DG1080" s="85"/>
      <c r="DH1080" s="85"/>
      <c r="DI1080" s="85"/>
      <c r="DJ1080" s="85"/>
      <c r="DK1080" s="85"/>
      <c r="DL1080" s="85"/>
    </row>
    <row r="1081" spans="1:116" s="12" customFormat="1" ht="48" customHeight="1">
      <c r="A1081" s="13"/>
      <c r="B1081" s="98">
        <v>2</v>
      </c>
      <c r="C1081" s="35" t="s">
        <v>846</v>
      </c>
      <c r="D1081" s="17" t="s">
        <v>847</v>
      </c>
      <c r="E1081" s="31">
        <v>2226</v>
      </c>
      <c r="F1081" s="31"/>
      <c r="G1081" s="31"/>
      <c r="H1081" s="92">
        <f aca="true" t="shared" si="19" ref="H1081:H1144">E1081-F1081-G1081</f>
        <v>2226</v>
      </c>
      <c r="I1081" s="17" t="s">
        <v>843</v>
      </c>
      <c r="J1081" s="35"/>
      <c r="K1081" s="35"/>
      <c r="L1081" s="35"/>
      <c r="M1081" s="35"/>
      <c r="N1081" s="35"/>
      <c r="O1081" s="17" t="s">
        <v>848</v>
      </c>
      <c r="P1081" s="17" t="s">
        <v>849</v>
      </c>
      <c r="Q1081" s="22"/>
      <c r="R1081" s="23"/>
      <c r="S1081" s="85"/>
      <c r="T1081" s="85"/>
      <c r="U1081" s="85"/>
      <c r="V1081" s="85"/>
      <c r="W1081" s="85"/>
      <c r="X1081" s="85"/>
      <c r="Y1081" s="85"/>
      <c r="Z1081" s="85"/>
      <c r="AA1081" s="85"/>
      <c r="AB1081" s="85"/>
      <c r="AC1081" s="85"/>
      <c r="AD1081" s="85"/>
      <c r="AE1081" s="85"/>
      <c r="AF1081" s="85"/>
      <c r="AG1081" s="85"/>
      <c r="AH1081" s="85"/>
      <c r="AI1081" s="85"/>
      <c r="AJ1081" s="85"/>
      <c r="AK1081" s="85"/>
      <c r="AL1081" s="85"/>
      <c r="AM1081" s="85"/>
      <c r="AN1081" s="85"/>
      <c r="AO1081" s="85"/>
      <c r="AP1081" s="85"/>
      <c r="AQ1081" s="85"/>
      <c r="AR1081" s="85"/>
      <c r="AS1081" s="85"/>
      <c r="AT1081" s="85"/>
      <c r="AU1081" s="85"/>
      <c r="AV1081" s="85"/>
      <c r="AW1081" s="85"/>
      <c r="AX1081" s="85"/>
      <c r="AY1081" s="85"/>
      <c r="AZ1081" s="85"/>
      <c r="BA1081" s="85"/>
      <c r="BB1081" s="85"/>
      <c r="BC1081" s="85"/>
      <c r="BD1081" s="85"/>
      <c r="BE1081" s="85"/>
      <c r="BF1081" s="85"/>
      <c r="BG1081" s="85"/>
      <c r="BH1081" s="85"/>
      <c r="BI1081" s="85"/>
      <c r="BJ1081" s="85"/>
      <c r="BK1081" s="85"/>
      <c r="BL1081" s="85"/>
      <c r="BM1081" s="85"/>
      <c r="BN1081" s="85"/>
      <c r="BO1081" s="85"/>
      <c r="BP1081" s="85"/>
      <c r="BQ1081" s="85"/>
      <c r="BR1081" s="85"/>
      <c r="BS1081" s="85"/>
      <c r="BT1081" s="85"/>
      <c r="BU1081" s="85"/>
      <c r="BV1081" s="85"/>
      <c r="BW1081" s="85"/>
      <c r="BX1081" s="85"/>
      <c r="BY1081" s="85"/>
      <c r="BZ1081" s="85"/>
      <c r="CA1081" s="85"/>
      <c r="CB1081" s="85"/>
      <c r="CC1081" s="85"/>
      <c r="CD1081" s="85"/>
      <c r="CE1081" s="85"/>
      <c r="CF1081" s="85"/>
      <c r="CG1081" s="85"/>
      <c r="CH1081" s="85"/>
      <c r="CI1081" s="85"/>
      <c r="CJ1081" s="85"/>
      <c r="CK1081" s="85"/>
      <c r="CL1081" s="85"/>
      <c r="CM1081" s="85"/>
      <c r="CN1081" s="85"/>
      <c r="CO1081" s="85"/>
      <c r="CP1081" s="85"/>
      <c r="CQ1081" s="85"/>
      <c r="CR1081" s="85"/>
      <c r="CS1081" s="85"/>
      <c r="CT1081" s="85"/>
      <c r="CU1081" s="85"/>
      <c r="CV1081" s="85"/>
      <c r="CW1081" s="85"/>
      <c r="CX1081" s="85"/>
      <c r="CY1081" s="85"/>
      <c r="CZ1081" s="85"/>
      <c r="DA1081" s="85"/>
      <c r="DB1081" s="85"/>
      <c r="DC1081" s="85"/>
      <c r="DD1081" s="85"/>
      <c r="DE1081" s="85"/>
      <c r="DF1081" s="85"/>
      <c r="DG1081" s="85"/>
      <c r="DH1081" s="85"/>
      <c r="DI1081" s="85"/>
      <c r="DJ1081" s="85"/>
      <c r="DK1081" s="85"/>
      <c r="DL1081" s="85"/>
    </row>
    <row r="1082" spans="1:116" s="12" customFormat="1" ht="48" customHeight="1">
      <c r="A1082" s="13"/>
      <c r="B1082" s="97">
        <v>3</v>
      </c>
      <c r="C1082" s="35" t="s">
        <v>850</v>
      </c>
      <c r="D1082" s="17" t="s">
        <v>851</v>
      </c>
      <c r="E1082" s="31">
        <v>56094</v>
      </c>
      <c r="F1082" s="31"/>
      <c r="G1082" s="31">
        <v>0</v>
      </c>
      <c r="H1082" s="92">
        <f t="shared" si="19"/>
        <v>56094</v>
      </c>
      <c r="I1082" s="17" t="s">
        <v>843</v>
      </c>
      <c r="J1082" s="35"/>
      <c r="K1082" s="35"/>
      <c r="L1082" s="35"/>
      <c r="M1082" s="35"/>
      <c r="N1082" s="35"/>
      <c r="O1082" s="17" t="s">
        <v>852</v>
      </c>
      <c r="P1082" s="17" t="s">
        <v>853</v>
      </c>
      <c r="Q1082" s="22"/>
      <c r="R1082" s="23"/>
      <c r="S1082" s="85"/>
      <c r="T1082" s="85"/>
      <c r="U1082" s="85"/>
      <c r="V1082" s="85"/>
      <c r="W1082" s="85"/>
      <c r="X1082" s="85"/>
      <c r="Y1082" s="85"/>
      <c r="Z1082" s="85"/>
      <c r="AA1082" s="85"/>
      <c r="AB1082" s="85"/>
      <c r="AC1082" s="85"/>
      <c r="AD1082" s="85"/>
      <c r="AE1082" s="85"/>
      <c r="AF1082" s="85"/>
      <c r="AG1082" s="85"/>
      <c r="AH1082" s="85"/>
      <c r="AI1082" s="85"/>
      <c r="AJ1082" s="85"/>
      <c r="AK1082" s="85"/>
      <c r="AL1082" s="85"/>
      <c r="AM1082" s="85"/>
      <c r="AN1082" s="85"/>
      <c r="AO1082" s="85"/>
      <c r="AP1082" s="85"/>
      <c r="AQ1082" s="85"/>
      <c r="AR1082" s="85"/>
      <c r="AS1082" s="85"/>
      <c r="AT1082" s="85"/>
      <c r="AU1082" s="85"/>
      <c r="AV1082" s="85"/>
      <c r="AW1082" s="85"/>
      <c r="AX1082" s="85"/>
      <c r="AY1082" s="85"/>
      <c r="AZ1082" s="85"/>
      <c r="BA1082" s="85"/>
      <c r="BB1082" s="85"/>
      <c r="BC1082" s="85"/>
      <c r="BD1082" s="85"/>
      <c r="BE1082" s="85"/>
      <c r="BF1082" s="85"/>
      <c r="BG1082" s="85"/>
      <c r="BH1082" s="85"/>
      <c r="BI1082" s="85"/>
      <c r="BJ1082" s="85"/>
      <c r="BK1082" s="85"/>
      <c r="BL1082" s="85"/>
      <c r="BM1082" s="85"/>
      <c r="BN1082" s="85"/>
      <c r="BO1082" s="85"/>
      <c r="BP1082" s="85"/>
      <c r="BQ1082" s="85"/>
      <c r="BR1082" s="85"/>
      <c r="BS1082" s="85"/>
      <c r="BT1082" s="85"/>
      <c r="BU1082" s="85"/>
      <c r="BV1082" s="85"/>
      <c r="BW1082" s="85"/>
      <c r="BX1082" s="85"/>
      <c r="BY1082" s="85"/>
      <c r="BZ1082" s="85"/>
      <c r="CA1082" s="85"/>
      <c r="CB1082" s="85"/>
      <c r="CC1082" s="85"/>
      <c r="CD1082" s="85"/>
      <c r="CE1082" s="85"/>
      <c r="CF1082" s="85"/>
      <c r="CG1082" s="85"/>
      <c r="CH1082" s="85"/>
      <c r="CI1082" s="85"/>
      <c r="CJ1082" s="85"/>
      <c r="CK1082" s="85"/>
      <c r="CL1082" s="85"/>
      <c r="CM1082" s="85"/>
      <c r="CN1082" s="85"/>
      <c r="CO1082" s="85"/>
      <c r="CP1082" s="85"/>
      <c r="CQ1082" s="85"/>
      <c r="CR1082" s="85"/>
      <c r="CS1082" s="85"/>
      <c r="CT1082" s="85"/>
      <c r="CU1082" s="85"/>
      <c r="CV1082" s="85"/>
      <c r="CW1082" s="85"/>
      <c r="CX1082" s="85"/>
      <c r="CY1082" s="85"/>
      <c r="CZ1082" s="85"/>
      <c r="DA1082" s="85"/>
      <c r="DB1082" s="85"/>
      <c r="DC1082" s="85"/>
      <c r="DD1082" s="85"/>
      <c r="DE1082" s="85"/>
      <c r="DF1082" s="85"/>
      <c r="DG1082" s="85"/>
      <c r="DH1082" s="85"/>
      <c r="DI1082" s="85"/>
      <c r="DJ1082" s="85"/>
      <c r="DK1082" s="85"/>
      <c r="DL1082" s="85"/>
    </row>
    <row r="1083" spans="1:116" s="12" customFormat="1" ht="48" customHeight="1">
      <c r="A1083" s="13"/>
      <c r="B1083" s="97">
        <v>4</v>
      </c>
      <c r="C1083" s="90" t="s">
        <v>854</v>
      </c>
      <c r="D1083" s="16" t="s">
        <v>855</v>
      </c>
      <c r="E1083" s="31">
        <v>1823</v>
      </c>
      <c r="F1083" s="31"/>
      <c r="G1083" s="31">
        <v>0</v>
      </c>
      <c r="H1083" s="92">
        <f t="shared" si="19"/>
        <v>1823</v>
      </c>
      <c r="I1083" s="60" t="s">
        <v>856</v>
      </c>
      <c r="J1083" s="35"/>
      <c r="K1083" s="35"/>
      <c r="L1083" s="35"/>
      <c r="M1083" s="35"/>
      <c r="N1083" s="35"/>
      <c r="O1083" s="16" t="s">
        <v>857</v>
      </c>
      <c r="P1083" s="16" t="s">
        <v>858</v>
      </c>
      <c r="Q1083" s="22"/>
      <c r="R1083" s="23"/>
      <c r="S1083" s="85"/>
      <c r="T1083" s="85"/>
      <c r="U1083" s="85"/>
      <c r="V1083" s="85"/>
      <c r="W1083" s="85"/>
      <c r="X1083" s="85"/>
      <c r="Y1083" s="85"/>
      <c r="Z1083" s="85"/>
      <c r="AA1083" s="85"/>
      <c r="AB1083" s="85"/>
      <c r="AC1083" s="85"/>
      <c r="AD1083" s="85"/>
      <c r="AE1083" s="85"/>
      <c r="AF1083" s="85"/>
      <c r="AG1083" s="85"/>
      <c r="AH1083" s="85"/>
      <c r="AI1083" s="85"/>
      <c r="AJ1083" s="85"/>
      <c r="AK1083" s="85"/>
      <c r="AL1083" s="85"/>
      <c r="AM1083" s="85"/>
      <c r="AN1083" s="85"/>
      <c r="AO1083" s="85"/>
      <c r="AP1083" s="85"/>
      <c r="AQ1083" s="85"/>
      <c r="AR1083" s="85"/>
      <c r="AS1083" s="85"/>
      <c r="AT1083" s="85"/>
      <c r="AU1083" s="85"/>
      <c r="AV1083" s="85"/>
      <c r="AW1083" s="85"/>
      <c r="AX1083" s="85"/>
      <c r="AY1083" s="85"/>
      <c r="AZ1083" s="85"/>
      <c r="BA1083" s="85"/>
      <c r="BB1083" s="85"/>
      <c r="BC1083" s="85"/>
      <c r="BD1083" s="85"/>
      <c r="BE1083" s="85"/>
      <c r="BF1083" s="85"/>
      <c r="BG1083" s="85"/>
      <c r="BH1083" s="85"/>
      <c r="BI1083" s="85"/>
      <c r="BJ1083" s="85"/>
      <c r="BK1083" s="85"/>
      <c r="BL1083" s="85"/>
      <c r="BM1083" s="85"/>
      <c r="BN1083" s="85"/>
      <c r="BO1083" s="85"/>
      <c r="BP1083" s="85"/>
      <c r="BQ1083" s="85"/>
      <c r="BR1083" s="85"/>
      <c r="BS1083" s="85"/>
      <c r="BT1083" s="85"/>
      <c r="BU1083" s="85"/>
      <c r="BV1083" s="85"/>
      <c r="BW1083" s="85"/>
      <c r="BX1083" s="85"/>
      <c r="BY1083" s="85"/>
      <c r="BZ1083" s="85"/>
      <c r="CA1083" s="85"/>
      <c r="CB1083" s="85"/>
      <c r="CC1083" s="85"/>
      <c r="CD1083" s="85"/>
      <c r="CE1083" s="85"/>
      <c r="CF1083" s="85"/>
      <c r="CG1083" s="85"/>
      <c r="CH1083" s="85"/>
      <c r="CI1083" s="85"/>
      <c r="CJ1083" s="85"/>
      <c r="CK1083" s="85"/>
      <c r="CL1083" s="85"/>
      <c r="CM1083" s="85"/>
      <c r="CN1083" s="85"/>
      <c r="CO1083" s="85"/>
      <c r="CP1083" s="85"/>
      <c r="CQ1083" s="85"/>
      <c r="CR1083" s="85"/>
      <c r="CS1083" s="85"/>
      <c r="CT1083" s="85"/>
      <c r="CU1083" s="85"/>
      <c r="CV1083" s="85"/>
      <c r="CW1083" s="85"/>
      <c r="CX1083" s="85"/>
      <c r="CY1083" s="85"/>
      <c r="CZ1083" s="85"/>
      <c r="DA1083" s="85"/>
      <c r="DB1083" s="85"/>
      <c r="DC1083" s="85"/>
      <c r="DD1083" s="85"/>
      <c r="DE1083" s="85"/>
      <c r="DF1083" s="85"/>
      <c r="DG1083" s="85"/>
      <c r="DH1083" s="85"/>
      <c r="DI1083" s="85"/>
      <c r="DJ1083" s="85"/>
      <c r="DK1083" s="85"/>
      <c r="DL1083" s="85"/>
    </row>
    <row r="1084" spans="1:116" s="12" customFormat="1" ht="48" customHeight="1">
      <c r="A1084" s="13"/>
      <c r="B1084" s="98">
        <v>5</v>
      </c>
      <c r="C1084" s="90" t="s">
        <v>859</v>
      </c>
      <c r="D1084" s="16" t="s">
        <v>860</v>
      </c>
      <c r="E1084" s="31">
        <v>10200</v>
      </c>
      <c r="F1084" s="31"/>
      <c r="G1084" s="31"/>
      <c r="H1084" s="92">
        <f t="shared" si="19"/>
        <v>10200</v>
      </c>
      <c r="I1084" s="60" t="s">
        <v>856</v>
      </c>
      <c r="J1084" s="35"/>
      <c r="K1084" s="35"/>
      <c r="L1084" s="35"/>
      <c r="M1084" s="35"/>
      <c r="N1084" s="35"/>
      <c r="O1084" s="16" t="s">
        <v>861</v>
      </c>
      <c r="P1084" s="16" t="s">
        <v>862</v>
      </c>
      <c r="Q1084" s="22"/>
      <c r="R1084" s="23"/>
      <c r="S1084" s="85"/>
      <c r="T1084" s="85"/>
      <c r="U1084" s="85"/>
      <c r="V1084" s="85"/>
      <c r="W1084" s="85"/>
      <c r="X1084" s="85"/>
      <c r="Y1084" s="85"/>
      <c r="Z1084" s="85"/>
      <c r="AA1084" s="85"/>
      <c r="AB1084" s="85"/>
      <c r="AC1084" s="85"/>
      <c r="AD1084" s="85"/>
      <c r="AE1084" s="85"/>
      <c r="AF1084" s="85"/>
      <c r="AG1084" s="85"/>
      <c r="AH1084" s="85"/>
      <c r="AI1084" s="85"/>
      <c r="AJ1084" s="85"/>
      <c r="AK1084" s="85"/>
      <c r="AL1084" s="85"/>
      <c r="AM1084" s="85"/>
      <c r="AN1084" s="85"/>
      <c r="AO1084" s="85"/>
      <c r="AP1084" s="85"/>
      <c r="AQ1084" s="85"/>
      <c r="AR1084" s="85"/>
      <c r="AS1084" s="85"/>
      <c r="AT1084" s="85"/>
      <c r="AU1084" s="85"/>
      <c r="AV1084" s="85"/>
      <c r="AW1084" s="85"/>
      <c r="AX1084" s="85"/>
      <c r="AY1084" s="85"/>
      <c r="AZ1084" s="85"/>
      <c r="BA1084" s="85"/>
      <c r="BB1084" s="85"/>
      <c r="BC1084" s="85"/>
      <c r="BD1084" s="85"/>
      <c r="BE1084" s="85"/>
      <c r="BF1084" s="85"/>
      <c r="BG1084" s="85"/>
      <c r="BH1084" s="85"/>
      <c r="BI1084" s="85"/>
      <c r="BJ1084" s="85"/>
      <c r="BK1084" s="85"/>
      <c r="BL1084" s="85"/>
      <c r="BM1084" s="85"/>
      <c r="BN1084" s="85"/>
      <c r="BO1084" s="85"/>
      <c r="BP1084" s="85"/>
      <c r="BQ1084" s="85"/>
      <c r="BR1084" s="85"/>
      <c r="BS1084" s="85"/>
      <c r="BT1084" s="85"/>
      <c r="BU1084" s="85"/>
      <c r="BV1084" s="85"/>
      <c r="BW1084" s="85"/>
      <c r="BX1084" s="85"/>
      <c r="BY1084" s="85"/>
      <c r="BZ1084" s="85"/>
      <c r="CA1084" s="85"/>
      <c r="CB1084" s="85"/>
      <c r="CC1084" s="85"/>
      <c r="CD1084" s="85"/>
      <c r="CE1084" s="85"/>
      <c r="CF1084" s="85"/>
      <c r="CG1084" s="85"/>
      <c r="CH1084" s="85"/>
      <c r="CI1084" s="85"/>
      <c r="CJ1084" s="85"/>
      <c r="CK1084" s="85"/>
      <c r="CL1084" s="85"/>
      <c r="CM1084" s="85"/>
      <c r="CN1084" s="85"/>
      <c r="CO1084" s="85"/>
      <c r="CP1084" s="85"/>
      <c r="CQ1084" s="85"/>
      <c r="CR1084" s="85"/>
      <c r="CS1084" s="85"/>
      <c r="CT1084" s="85"/>
      <c r="CU1084" s="85"/>
      <c r="CV1084" s="85"/>
      <c r="CW1084" s="85"/>
      <c r="CX1084" s="85"/>
      <c r="CY1084" s="85"/>
      <c r="CZ1084" s="85"/>
      <c r="DA1084" s="85"/>
      <c r="DB1084" s="85"/>
      <c r="DC1084" s="85"/>
      <c r="DD1084" s="85"/>
      <c r="DE1084" s="85"/>
      <c r="DF1084" s="85"/>
      <c r="DG1084" s="85"/>
      <c r="DH1084" s="85"/>
      <c r="DI1084" s="85"/>
      <c r="DJ1084" s="85"/>
      <c r="DK1084" s="85"/>
      <c r="DL1084" s="85"/>
    </row>
    <row r="1085" spans="1:116" s="12" customFormat="1" ht="48" customHeight="1">
      <c r="A1085" s="13"/>
      <c r="B1085" s="97">
        <v>6</v>
      </c>
      <c r="C1085" s="90" t="s">
        <v>863</v>
      </c>
      <c r="D1085" s="16" t="s">
        <v>864</v>
      </c>
      <c r="E1085" s="31">
        <v>5200</v>
      </c>
      <c r="F1085" s="31"/>
      <c r="G1085" s="31"/>
      <c r="H1085" s="92">
        <f t="shared" si="19"/>
        <v>5200</v>
      </c>
      <c r="I1085" s="60" t="s">
        <v>856</v>
      </c>
      <c r="J1085" s="35"/>
      <c r="K1085" s="35"/>
      <c r="L1085" s="35"/>
      <c r="M1085" s="35"/>
      <c r="N1085" s="35"/>
      <c r="O1085" s="16" t="s">
        <v>865</v>
      </c>
      <c r="P1085" s="16" t="s">
        <v>866</v>
      </c>
      <c r="Q1085" s="22"/>
      <c r="R1085" s="23"/>
      <c r="S1085" s="85"/>
      <c r="T1085" s="85"/>
      <c r="U1085" s="85"/>
      <c r="V1085" s="85"/>
      <c r="W1085" s="85"/>
      <c r="X1085" s="85"/>
      <c r="Y1085" s="85"/>
      <c r="Z1085" s="85"/>
      <c r="AA1085" s="85"/>
      <c r="AB1085" s="85"/>
      <c r="AC1085" s="85"/>
      <c r="AD1085" s="85"/>
      <c r="AE1085" s="85"/>
      <c r="AF1085" s="85"/>
      <c r="AG1085" s="85"/>
      <c r="AH1085" s="85"/>
      <c r="AI1085" s="85"/>
      <c r="AJ1085" s="85"/>
      <c r="AK1085" s="85"/>
      <c r="AL1085" s="85"/>
      <c r="AM1085" s="85"/>
      <c r="AN1085" s="85"/>
      <c r="AO1085" s="85"/>
      <c r="AP1085" s="85"/>
      <c r="AQ1085" s="85"/>
      <c r="AR1085" s="85"/>
      <c r="AS1085" s="85"/>
      <c r="AT1085" s="85"/>
      <c r="AU1085" s="85"/>
      <c r="AV1085" s="85"/>
      <c r="AW1085" s="85"/>
      <c r="AX1085" s="85"/>
      <c r="AY1085" s="85"/>
      <c r="AZ1085" s="85"/>
      <c r="BA1085" s="85"/>
      <c r="BB1085" s="85"/>
      <c r="BC1085" s="85"/>
      <c r="BD1085" s="85"/>
      <c r="BE1085" s="85"/>
      <c r="BF1085" s="85"/>
      <c r="BG1085" s="85"/>
      <c r="BH1085" s="85"/>
      <c r="BI1085" s="85"/>
      <c r="BJ1085" s="85"/>
      <c r="BK1085" s="85"/>
      <c r="BL1085" s="85"/>
      <c r="BM1085" s="85"/>
      <c r="BN1085" s="85"/>
      <c r="BO1085" s="85"/>
      <c r="BP1085" s="85"/>
      <c r="BQ1085" s="85"/>
      <c r="BR1085" s="85"/>
      <c r="BS1085" s="85"/>
      <c r="BT1085" s="85"/>
      <c r="BU1085" s="85"/>
      <c r="BV1085" s="85"/>
      <c r="BW1085" s="85"/>
      <c r="BX1085" s="85"/>
      <c r="BY1085" s="85"/>
      <c r="BZ1085" s="85"/>
      <c r="CA1085" s="85"/>
      <c r="CB1085" s="85"/>
      <c r="CC1085" s="85"/>
      <c r="CD1085" s="85"/>
      <c r="CE1085" s="85"/>
      <c r="CF1085" s="85"/>
      <c r="CG1085" s="85"/>
      <c r="CH1085" s="85"/>
      <c r="CI1085" s="85"/>
      <c r="CJ1085" s="85"/>
      <c r="CK1085" s="85"/>
      <c r="CL1085" s="85"/>
      <c r="CM1085" s="85"/>
      <c r="CN1085" s="85"/>
      <c r="CO1085" s="85"/>
      <c r="CP1085" s="85"/>
      <c r="CQ1085" s="85"/>
      <c r="CR1085" s="85"/>
      <c r="CS1085" s="85"/>
      <c r="CT1085" s="85"/>
      <c r="CU1085" s="85"/>
      <c r="CV1085" s="85"/>
      <c r="CW1085" s="85"/>
      <c r="CX1085" s="85"/>
      <c r="CY1085" s="85"/>
      <c r="CZ1085" s="85"/>
      <c r="DA1085" s="85"/>
      <c r="DB1085" s="85"/>
      <c r="DC1085" s="85"/>
      <c r="DD1085" s="85"/>
      <c r="DE1085" s="85"/>
      <c r="DF1085" s="85"/>
      <c r="DG1085" s="85"/>
      <c r="DH1085" s="85"/>
      <c r="DI1085" s="85"/>
      <c r="DJ1085" s="85"/>
      <c r="DK1085" s="85"/>
      <c r="DL1085" s="85"/>
    </row>
    <row r="1086" spans="1:116" s="12" customFormat="1" ht="48" customHeight="1">
      <c r="A1086" s="13"/>
      <c r="B1086" s="97">
        <v>7</v>
      </c>
      <c r="C1086" s="90" t="s">
        <v>867</v>
      </c>
      <c r="D1086" s="16" t="s">
        <v>868</v>
      </c>
      <c r="E1086" s="31">
        <v>4342</v>
      </c>
      <c r="F1086" s="31"/>
      <c r="G1086" s="31"/>
      <c r="H1086" s="92">
        <f t="shared" si="19"/>
        <v>4342</v>
      </c>
      <c r="I1086" s="60" t="s">
        <v>856</v>
      </c>
      <c r="J1086" s="35"/>
      <c r="K1086" s="35"/>
      <c r="L1086" s="35"/>
      <c r="M1086" s="35"/>
      <c r="N1086" s="35"/>
      <c r="O1086" s="16" t="s">
        <v>869</v>
      </c>
      <c r="P1086" s="16" t="s">
        <v>870</v>
      </c>
      <c r="Q1086" s="22"/>
      <c r="R1086" s="23"/>
      <c r="S1086" s="85"/>
      <c r="T1086" s="85"/>
      <c r="U1086" s="85"/>
      <c r="V1086" s="85"/>
      <c r="W1086" s="85"/>
      <c r="X1086" s="85"/>
      <c r="Y1086" s="85"/>
      <c r="Z1086" s="85"/>
      <c r="AA1086" s="85"/>
      <c r="AB1086" s="85"/>
      <c r="AC1086" s="85"/>
      <c r="AD1086" s="85"/>
      <c r="AE1086" s="85"/>
      <c r="AF1086" s="85"/>
      <c r="AG1086" s="85"/>
      <c r="AH1086" s="85"/>
      <c r="AI1086" s="85"/>
      <c r="AJ1086" s="85"/>
      <c r="AK1086" s="85"/>
      <c r="AL1086" s="85"/>
      <c r="AM1086" s="85"/>
      <c r="AN1086" s="85"/>
      <c r="AO1086" s="85"/>
      <c r="AP1086" s="85"/>
      <c r="AQ1086" s="85"/>
      <c r="AR1086" s="85"/>
      <c r="AS1086" s="85"/>
      <c r="AT1086" s="85"/>
      <c r="AU1086" s="85"/>
      <c r="AV1086" s="85"/>
      <c r="AW1086" s="85"/>
      <c r="AX1086" s="85"/>
      <c r="AY1086" s="85"/>
      <c r="AZ1086" s="85"/>
      <c r="BA1086" s="85"/>
      <c r="BB1086" s="85"/>
      <c r="BC1086" s="85"/>
      <c r="BD1086" s="85"/>
      <c r="BE1086" s="85"/>
      <c r="BF1086" s="85"/>
      <c r="BG1086" s="85"/>
      <c r="BH1086" s="85"/>
      <c r="BI1086" s="85"/>
      <c r="BJ1086" s="85"/>
      <c r="BK1086" s="85"/>
      <c r="BL1086" s="85"/>
      <c r="BM1086" s="85"/>
      <c r="BN1086" s="85"/>
      <c r="BO1086" s="85"/>
      <c r="BP1086" s="85"/>
      <c r="BQ1086" s="85"/>
      <c r="BR1086" s="85"/>
      <c r="BS1086" s="85"/>
      <c r="BT1086" s="85"/>
      <c r="BU1086" s="85"/>
      <c r="BV1086" s="85"/>
      <c r="BW1086" s="85"/>
      <c r="BX1086" s="85"/>
      <c r="BY1086" s="85"/>
      <c r="BZ1086" s="85"/>
      <c r="CA1086" s="85"/>
      <c r="CB1086" s="85"/>
      <c r="CC1086" s="85"/>
      <c r="CD1086" s="85"/>
      <c r="CE1086" s="85"/>
      <c r="CF1086" s="85"/>
      <c r="CG1086" s="85"/>
      <c r="CH1086" s="85"/>
      <c r="CI1086" s="85"/>
      <c r="CJ1086" s="85"/>
      <c r="CK1086" s="85"/>
      <c r="CL1086" s="85"/>
      <c r="CM1086" s="85"/>
      <c r="CN1086" s="85"/>
      <c r="CO1086" s="85"/>
      <c r="CP1086" s="85"/>
      <c r="CQ1086" s="85"/>
      <c r="CR1086" s="85"/>
      <c r="CS1086" s="85"/>
      <c r="CT1086" s="85"/>
      <c r="CU1086" s="85"/>
      <c r="CV1086" s="85"/>
      <c r="CW1086" s="85"/>
      <c r="CX1086" s="85"/>
      <c r="CY1086" s="85"/>
      <c r="CZ1086" s="85"/>
      <c r="DA1086" s="85"/>
      <c r="DB1086" s="85"/>
      <c r="DC1086" s="85"/>
      <c r="DD1086" s="85"/>
      <c r="DE1086" s="85"/>
      <c r="DF1086" s="85"/>
      <c r="DG1086" s="85"/>
      <c r="DH1086" s="85"/>
      <c r="DI1086" s="85"/>
      <c r="DJ1086" s="85"/>
      <c r="DK1086" s="85"/>
      <c r="DL1086" s="85"/>
    </row>
    <row r="1087" spans="1:116" s="12" customFormat="1" ht="48" customHeight="1">
      <c r="A1087" s="13"/>
      <c r="B1087" s="98">
        <v>8</v>
      </c>
      <c r="C1087" s="90" t="s">
        <v>871</v>
      </c>
      <c r="D1087" s="16" t="s">
        <v>872</v>
      </c>
      <c r="E1087" s="31">
        <v>48050</v>
      </c>
      <c r="F1087" s="31">
        <v>8550</v>
      </c>
      <c r="G1087" s="31"/>
      <c r="H1087" s="92">
        <f t="shared" si="19"/>
        <v>39500</v>
      </c>
      <c r="I1087" s="60" t="s">
        <v>856</v>
      </c>
      <c r="J1087" s="35"/>
      <c r="K1087" s="35"/>
      <c r="L1087" s="35"/>
      <c r="M1087" s="35"/>
      <c r="N1087" s="35"/>
      <c r="O1087" s="16" t="s">
        <v>873</v>
      </c>
      <c r="P1087" s="16" t="s">
        <v>874</v>
      </c>
      <c r="Q1087" s="22"/>
      <c r="R1087" s="23"/>
      <c r="S1087" s="85"/>
      <c r="T1087" s="85"/>
      <c r="U1087" s="85"/>
      <c r="V1087" s="85"/>
      <c r="W1087" s="85"/>
      <c r="X1087" s="85"/>
      <c r="Y1087" s="85"/>
      <c r="Z1087" s="85"/>
      <c r="AA1087" s="85"/>
      <c r="AB1087" s="85"/>
      <c r="AC1087" s="85"/>
      <c r="AD1087" s="85"/>
      <c r="AE1087" s="85"/>
      <c r="AF1087" s="85"/>
      <c r="AG1087" s="85"/>
      <c r="AH1087" s="85"/>
      <c r="AI1087" s="85"/>
      <c r="AJ1087" s="85"/>
      <c r="AK1087" s="85"/>
      <c r="AL1087" s="85"/>
      <c r="AM1087" s="85"/>
      <c r="AN1087" s="85"/>
      <c r="AO1087" s="85"/>
      <c r="AP1087" s="85"/>
      <c r="AQ1087" s="85"/>
      <c r="AR1087" s="85"/>
      <c r="AS1087" s="85"/>
      <c r="AT1087" s="85"/>
      <c r="AU1087" s="85"/>
      <c r="AV1087" s="85"/>
      <c r="AW1087" s="85"/>
      <c r="AX1087" s="85"/>
      <c r="AY1087" s="85"/>
      <c r="AZ1087" s="85"/>
      <c r="BA1087" s="85"/>
      <c r="BB1087" s="85"/>
      <c r="BC1087" s="85"/>
      <c r="BD1087" s="85"/>
      <c r="BE1087" s="85"/>
      <c r="BF1087" s="85"/>
      <c r="BG1087" s="85"/>
      <c r="BH1087" s="85"/>
      <c r="BI1087" s="85"/>
      <c r="BJ1087" s="85"/>
      <c r="BK1087" s="85"/>
      <c r="BL1087" s="85"/>
      <c r="BM1087" s="85"/>
      <c r="BN1087" s="85"/>
      <c r="BO1087" s="85"/>
      <c r="BP1087" s="85"/>
      <c r="BQ1087" s="85"/>
      <c r="BR1087" s="85"/>
      <c r="BS1087" s="85"/>
      <c r="BT1087" s="85"/>
      <c r="BU1087" s="85"/>
      <c r="BV1087" s="85"/>
      <c r="BW1087" s="85"/>
      <c r="BX1087" s="85"/>
      <c r="BY1087" s="85"/>
      <c r="BZ1087" s="85"/>
      <c r="CA1087" s="85"/>
      <c r="CB1087" s="85"/>
      <c r="CC1087" s="85"/>
      <c r="CD1087" s="85"/>
      <c r="CE1087" s="85"/>
      <c r="CF1087" s="85"/>
      <c r="CG1087" s="85"/>
      <c r="CH1087" s="85"/>
      <c r="CI1087" s="85"/>
      <c r="CJ1087" s="85"/>
      <c r="CK1087" s="85"/>
      <c r="CL1087" s="85"/>
      <c r="CM1087" s="85"/>
      <c r="CN1087" s="85"/>
      <c r="CO1087" s="85"/>
      <c r="CP1087" s="85"/>
      <c r="CQ1087" s="85"/>
      <c r="CR1087" s="85"/>
      <c r="CS1087" s="85"/>
      <c r="CT1087" s="85"/>
      <c r="CU1087" s="85"/>
      <c r="CV1087" s="85"/>
      <c r="CW1087" s="85"/>
      <c r="CX1087" s="85"/>
      <c r="CY1087" s="85"/>
      <c r="CZ1087" s="85"/>
      <c r="DA1087" s="85"/>
      <c r="DB1087" s="85"/>
      <c r="DC1087" s="85"/>
      <c r="DD1087" s="85"/>
      <c r="DE1087" s="85"/>
      <c r="DF1087" s="85"/>
      <c r="DG1087" s="85"/>
      <c r="DH1087" s="85"/>
      <c r="DI1087" s="85"/>
      <c r="DJ1087" s="85"/>
      <c r="DK1087" s="85"/>
      <c r="DL1087" s="85"/>
    </row>
    <row r="1088" spans="1:116" s="12" customFormat="1" ht="48" customHeight="1">
      <c r="A1088" s="13"/>
      <c r="B1088" s="97">
        <v>9</v>
      </c>
      <c r="C1088" s="90" t="s">
        <v>875</v>
      </c>
      <c r="D1088" s="16" t="s">
        <v>876</v>
      </c>
      <c r="E1088" s="31">
        <v>8395</v>
      </c>
      <c r="F1088" s="31"/>
      <c r="G1088" s="31"/>
      <c r="H1088" s="92">
        <f t="shared" si="19"/>
        <v>8395</v>
      </c>
      <c r="I1088" s="60" t="s">
        <v>856</v>
      </c>
      <c r="J1088" s="35"/>
      <c r="K1088" s="35"/>
      <c r="L1088" s="35"/>
      <c r="M1088" s="35"/>
      <c r="N1088" s="35"/>
      <c r="O1088" s="16" t="s">
        <v>877</v>
      </c>
      <c r="P1088" s="16" t="s">
        <v>878</v>
      </c>
      <c r="Q1088" s="22"/>
      <c r="R1088" s="23"/>
      <c r="S1088" s="85"/>
      <c r="T1088" s="85"/>
      <c r="U1088" s="85"/>
      <c r="V1088" s="85"/>
      <c r="W1088" s="85"/>
      <c r="X1088" s="85"/>
      <c r="Y1088" s="85"/>
      <c r="Z1088" s="85"/>
      <c r="AA1088" s="85"/>
      <c r="AB1088" s="85"/>
      <c r="AC1088" s="85"/>
      <c r="AD1088" s="85"/>
      <c r="AE1088" s="85"/>
      <c r="AF1088" s="85"/>
      <c r="AG1088" s="85"/>
      <c r="AH1088" s="85"/>
      <c r="AI1088" s="85"/>
      <c r="AJ1088" s="85"/>
      <c r="AK1088" s="85"/>
      <c r="AL1088" s="85"/>
      <c r="AM1088" s="85"/>
      <c r="AN1088" s="85"/>
      <c r="AO1088" s="85"/>
      <c r="AP1088" s="85"/>
      <c r="AQ1088" s="85"/>
      <c r="AR1088" s="85"/>
      <c r="AS1088" s="85"/>
      <c r="AT1088" s="85"/>
      <c r="AU1088" s="85"/>
      <c r="AV1088" s="85"/>
      <c r="AW1088" s="85"/>
      <c r="AX1088" s="85"/>
      <c r="AY1088" s="85"/>
      <c r="AZ1088" s="85"/>
      <c r="BA1088" s="85"/>
      <c r="BB1088" s="85"/>
      <c r="BC1088" s="85"/>
      <c r="BD1088" s="85"/>
      <c r="BE1088" s="85"/>
      <c r="BF1088" s="85"/>
      <c r="BG1088" s="85"/>
      <c r="BH1088" s="85"/>
      <c r="BI1088" s="85"/>
      <c r="BJ1088" s="85"/>
      <c r="BK1088" s="85"/>
      <c r="BL1088" s="85"/>
      <c r="BM1088" s="85"/>
      <c r="BN1088" s="85"/>
      <c r="BO1088" s="85"/>
      <c r="BP1088" s="85"/>
      <c r="BQ1088" s="85"/>
      <c r="BR1088" s="85"/>
      <c r="BS1088" s="85"/>
      <c r="BT1088" s="85"/>
      <c r="BU1088" s="85"/>
      <c r="BV1088" s="85"/>
      <c r="BW1088" s="85"/>
      <c r="BX1088" s="85"/>
      <c r="BY1088" s="85"/>
      <c r="BZ1088" s="85"/>
      <c r="CA1088" s="85"/>
      <c r="CB1088" s="85"/>
      <c r="CC1088" s="85"/>
      <c r="CD1088" s="85"/>
      <c r="CE1088" s="85"/>
      <c r="CF1088" s="85"/>
      <c r="CG1088" s="85"/>
      <c r="CH1088" s="85"/>
      <c r="CI1088" s="85"/>
      <c r="CJ1088" s="85"/>
      <c r="CK1088" s="85"/>
      <c r="CL1088" s="85"/>
      <c r="CM1088" s="85"/>
      <c r="CN1088" s="85"/>
      <c r="CO1088" s="85"/>
      <c r="CP1088" s="85"/>
      <c r="CQ1088" s="85"/>
      <c r="CR1088" s="85"/>
      <c r="CS1088" s="85"/>
      <c r="CT1088" s="85"/>
      <c r="CU1088" s="85"/>
      <c r="CV1088" s="85"/>
      <c r="CW1088" s="85"/>
      <c r="CX1088" s="85"/>
      <c r="CY1088" s="85"/>
      <c r="CZ1088" s="85"/>
      <c r="DA1088" s="85"/>
      <c r="DB1088" s="85"/>
      <c r="DC1088" s="85"/>
      <c r="DD1088" s="85"/>
      <c r="DE1088" s="85"/>
      <c r="DF1088" s="85"/>
      <c r="DG1088" s="85"/>
      <c r="DH1088" s="85"/>
      <c r="DI1088" s="85"/>
      <c r="DJ1088" s="85"/>
      <c r="DK1088" s="85"/>
      <c r="DL1088" s="85"/>
    </row>
    <row r="1089" spans="1:116" s="12" customFormat="1" ht="48" customHeight="1">
      <c r="A1089" s="13"/>
      <c r="B1089" s="97">
        <v>10</v>
      </c>
      <c r="C1089" s="90" t="s">
        <v>879</v>
      </c>
      <c r="D1089" s="18" t="s">
        <v>880</v>
      </c>
      <c r="E1089" s="31">
        <v>11969</v>
      </c>
      <c r="F1089" s="31"/>
      <c r="G1089" s="31"/>
      <c r="H1089" s="92">
        <f t="shared" si="19"/>
        <v>11969</v>
      </c>
      <c r="I1089" s="60" t="s">
        <v>881</v>
      </c>
      <c r="J1089" s="35"/>
      <c r="K1089" s="35"/>
      <c r="L1089" s="35"/>
      <c r="M1089" s="35"/>
      <c r="N1089" s="35"/>
      <c r="O1089" s="16" t="s">
        <v>882</v>
      </c>
      <c r="P1089" s="16" t="s">
        <v>883</v>
      </c>
      <c r="Q1089" s="22"/>
      <c r="R1089" s="23"/>
      <c r="S1089" s="85"/>
      <c r="T1089" s="85"/>
      <c r="U1089" s="85"/>
      <c r="V1089" s="85"/>
      <c r="W1089" s="85"/>
      <c r="X1089" s="85"/>
      <c r="Y1089" s="85"/>
      <c r="Z1089" s="85"/>
      <c r="AA1089" s="85"/>
      <c r="AB1089" s="85"/>
      <c r="AC1089" s="85"/>
      <c r="AD1089" s="85"/>
      <c r="AE1089" s="85"/>
      <c r="AF1089" s="85"/>
      <c r="AG1089" s="85"/>
      <c r="AH1089" s="85"/>
      <c r="AI1089" s="85"/>
      <c r="AJ1089" s="85"/>
      <c r="AK1089" s="85"/>
      <c r="AL1089" s="85"/>
      <c r="AM1089" s="85"/>
      <c r="AN1089" s="85"/>
      <c r="AO1089" s="85"/>
      <c r="AP1089" s="85"/>
      <c r="AQ1089" s="85"/>
      <c r="AR1089" s="85"/>
      <c r="AS1089" s="85"/>
      <c r="AT1089" s="85"/>
      <c r="AU1089" s="85"/>
      <c r="AV1089" s="85"/>
      <c r="AW1089" s="85"/>
      <c r="AX1089" s="85"/>
      <c r="AY1089" s="85"/>
      <c r="AZ1089" s="85"/>
      <c r="BA1089" s="85"/>
      <c r="BB1089" s="85"/>
      <c r="BC1089" s="85"/>
      <c r="BD1089" s="85"/>
      <c r="BE1089" s="85"/>
      <c r="BF1089" s="85"/>
      <c r="BG1089" s="85"/>
      <c r="BH1089" s="85"/>
      <c r="BI1089" s="85"/>
      <c r="BJ1089" s="85"/>
      <c r="BK1089" s="85"/>
      <c r="BL1089" s="85"/>
      <c r="BM1089" s="85"/>
      <c r="BN1089" s="85"/>
      <c r="BO1089" s="85"/>
      <c r="BP1089" s="85"/>
      <c r="BQ1089" s="85"/>
      <c r="BR1089" s="85"/>
      <c r="BS1089" s="85"/>
      <c r="BT1089" s="85"/>
      <c r="BU1089" s="85"/>
      <c r="BV1089" s="85"/>
      <c r="BW1089" s="85"/>
      <c r="BX1089" s="85"/>
      <c r="BY1089" s="85"/>
      <c r="BZ1089" s="85"/>
      <c r="CA1089" s="85"/>
      <c r="CB1089" s="85"/>
      <c r="CC1089" s="85"/>
      <c r="CD1089" s="85"/>
      <c r="CE1089" s="85"/>
      <c r="CF1089" s="85"/>
      <c r="CG1089" s="85"/>
      <c r="CH1089" s="85"/>
      <c r="CI1089" s="85"/>
      <c r="CJ1089" s="85"/>
      <c r="CK1089" s="85"/>
      <c r="CL1089" s="85"/>
      <c r="CM1089" s="85"/>
      <c r="CN1089" s="85"/>
      <c r="CO1089" s="85"/>
      <c r="CP1089" s="85"/>
      <c r="CQ1089" s="85"/>
      <c r="CR1089" s="85"/>
      <c r="CS1089" s="85"/>
      <c r="CT1089" s="85"/>
      <c r="CU1089" s="85"/>
      <c r="CV1089" s="85"/>
      <c r="CW1089" s="85"/>
      <c r="CX1089" s="85"/>
      <c r="CY1089" s="85"/>
      <c r="CZ1089" s="85"/>
      <c r="DA1089" s="85"/>
      <c r="DB1089" s="85"/>
      <c r="DC1089" s="85"/>
      <c r="DD1089" s="85"/>
      <c r="DE1089" s="85"/>
      <c r="DF1089" s="85"/>
      <c r="DG1089" s="85"/>
      <c r="DH1089" s="85"/>
      <c r="DI1089" s="85"/>
      <c r="DJ1089" s="85"/>
      <c r="DK1089" s="85"/>
      <c r="DL1089" s="85"/>
    </row>
    <row r="1090" spans="1:116" s="12" customFormat="1" ht="48" customHeight="1">
      <c r="A1090" s="13"/>
      <c r="B1090" s="98">
        <v>11</v>
      </c>
      <c r="C1090" s="90" t="s">
        <v>884</v>
      </c>
      <c r="D1090" s="18" t="s">
        <v>885</v>
      </c>
      <c r="E1090" s="31">
        <v>2500</v>
      </c>
      <c r="F1090" s="31"/>
      <c r="G1090" s="31"/>
      <c r="H1090" s="92">
        <f t="shared" si="19"/>
        <v>2500</v>
      </c>
      <c r="I1090" s="60" t="s">
        <v>881</v>
      </c>
      <c r="J1090" s="35"/>
      <c r="K1090" s="35"/>
      <c r="L1090" s="35"/>
      <c r="M1090" s="35"/>
      <c r="N1090" s="35"/>
      <c r="O1090" s="16" t="s">
        <v>886</v>
      </c>
      <c r="P1090" s="16" t="s">
        <v>887</v>
      </c>
      <c r="Q1090" s="22"/>
      <c r="R1090" s="23"/>
      <c r="S1090" s="85"/>
      <c r="T1090" s="85"/>
      <c r="U1090" s="85"/>
      <c r="V1090" s="85"/>
      <c r="W1090" s="85"/>
      <c r="X1090" s="85"/>
      <c r="Y1090" s="85"/>
      <c r="Z1090" s="85"/>
      <c r="AA1090" s="85"/>
      <c r="AB1090" s="85"/>
      <c r="AC1090" s="85"/>
      <c r="AD1090" s="85"/>
      <c r="AE1090" s="85"/>
      <c r="AF1090" s="85"/>
      <c r="AG1090" s="85"/>
      <c r="AH1090" s="85"/>
      <c r="AI1090" s="85"/>
      <c r="AJ1090" s="85"/>
      <c r="AK1090" s="85"/>
      <c r="AL1090" s="85"/>
      <c r="AM1090" s="85"/>
      <c r="AN1090" s="85"/>
      <c r="AO1090" s="85"/>
      <c r="AP1090" s="85"/>
      <c r="AQ1090" s="85"/>
      <c r="AR1090" s="85"/>
      <c r="AS1090" s="85"/>
      <c r="AT1090" s="85"/>
      <c r="AU1090" s="85"/>
      <c r="AV1090" s="85"/>
      <c r="AW1090" s="85"/>
      <c r="AX1090" s="85"/>
      <c r="AY1090" s="85"/>
      <c r="AZ1090" s="85"/>
      <c r="BA1090" s="85"/>
      <c r="BB1090" s="85"/>
      <c r="BC1090" s="85"/>
      <c r="BD1090" s="85"/>
      <c r="BE1090" s="85"/>
      <c r="BF1090" s="85"/>
      <c r="BG1090" s="85"/>
      <c r="BH1090" s="85"/>
      <c r="BI1090" s="85"/>
      <c r="BJ1090" s="85"/>
      <c r="BK1090" s="85"/>
      <c r="BL1090" s="85"/>
      <c r="BM1090" s="85"/>
      <c r="BN1090" s="85"/>
      <c r="BO1090" s="85"/>
      <c r="BP1090" s="85"/>
      <c r="BQ1090" s="85"/>
      <c r="BR1090" s="85"/>
      <c r="BS1090" s="85"/>
      <c r="BT1090" s="85"/>
      <c r="BU1090" s="85"/>
      <c r="BV1090" s="85"/>
      <c r="BW1090" s="85"/>
      <c r="BX1090" s="85"/>
      <c r="BY1090" s="85"/>
      <c r="BZ1090" s="85"/>
      <c r="CA1090" s="85"/>
      <c r="CB1090" s="85"/>
      <c r="CC1090" s="85"/>
      <c r="CD1090" s="85"/>
      <c r="CE1090" s="85"/>
      <c r="CF1090" s="85"/>
      <c r="CG1090" s="85"/>
      <c r="CH1090" s="85"/>
      <c r="CI1090" s="85"/>
      <c r="CJ1090" s="85"/>
      <c r="CK1090" s="85"/>
      <c r="CL1090" s="85"/>
      <c r="CM1090" s="85"/>
      <c r="CN1090" s="85"/>
      <c r="CO1090" s="85"/>
      <c r="CP1090" s="85"/>
      <c r="CQ1090" s="85"/>
      <c r="CR1090" s="85"/>
      <c r="CS1090" s="85"/>
      <c r="CT1090" s="85"/>
      <c r="CU1090" s="85"/>
      <c r="CV1090" s="85"/>
      <c r="CW1090" s="85"/>
      <c r="CX1090" s="85"/>
      <c r="CY1090" s="85"/>
      <c r="CZ1090" s="85"/>
      <c r="DA1090" s="85"/>
      <c r="DB1090" s="85"/>
      <c r="DC1090" s="85"/>
      <c r="DD1090" s="85"/>
      <c r="DE1090" s="85"/>
      <c r="DF1090" s="85"/>
      <c r="DG1090" s="85"/>
      <c r="DH1090" s="85"/>
      <c r="DI1090" s="85"/>
      <c r="DJ1090" s="85"/>
      <c r="DK1090" s="85"/>
      <c r="DL1090" s="85"/>
    </row>
    <row r="1091" spans="1:116" s="12" customFormat="1" ht="48" customHeight="1">
      <c r="A1091" s="13"/>
      <c r="B1091" s="97">
        <v>12</v>
      </c>
      <c r="C1091" s="90" t="s">
        <v>888</v>
      </c>
      <c r="D1091" s="18" t="s">
        <v>889</v>
      </c>
      <c r="E1091" s="31">
        <v>5925</v>
      </c>
      <c r="F1091" s="31"/>
      <c r="G1091" s="31"/>
      <c r="H1091" s="92">
        <f t="shared" si="19"/>
        <v>5925</v>
      </c>
      <c r="I1091" s="60" t="s">
        <v>881</v>
      </c>
      <c r="J1091" s="35"/>
      <c r="K1091" s="35"/>
      <c r="L1091" s="35"/>
      <c r="M1091" s="35"/>
      <c r="N1091" s="35"/>
      <c r="O1091" s="16" t="s">
        <v>890</v>
      </c>
      <c r="P1091" s="16" t="s">
        <v>891</v>
      </c>
      <c r="Q1091" s="22"/>
      <c r="R1091" s="23"/>
      <c r="S1091" s="85"/>
      <c r="T1091" s="85"/>
      <c r="U1091" s="85"/>
      <c r="V1091" s="85"/>
      <c r="W1091" s="85"/>
      <c r="X1091" s="85"/>
      <c r="Y1091" s="85"/>
      <c r="Z1091" s="85"/>
      <c r="AA1091" s="85"/>
      <c r="AB1091" s="85"/>
      <c r="AC1091" s="85"/>
      <c r="AD1091" s="85"/>
      <c r="AE1091" s="85"/>
      <c r="AF1091" s="85"/>
      <c r="AG1091" s="85"/>
      <c r="AH1091" s="85"/>
      <c r="AI1091" s="85"/>
      <c r="AJ1091" s="85"/>
      <c r="AK1091" s="85"/>
      <c r="AL1091" s="85"/>
      <c r="AM1091" s="85"/>
      <c r="AN1091" s="85"/>
      <c r="AO1091" s="85"/>
      <c r="AP1091" s="85"/>
      <c r="AQ1091" s="85"/>
      <c r="AR1091" s="85"/>
      <c r="AS1091" s="85"/>
      <c r="AT1091" s="85"/>
      <c r="AU1091" s="85"/>
      <c r="AV1091" s="85"/>
      <c r="AW1091" s="85"/>
      <c r="AX1091" s="85"/>
      <c r="AY1091" s="85"/>
      <c r="AZ1091" s="85"/>
      <c r="BA1091" s="85"/>
      <c r="BB1091" s="85"/>
      <c r="BC1091" s="85"/>
      <c r="BD1091" s="85"/>
      <c r="BE1091" s="85"/>
      <c r="BF1091" s="85"/>
      <c r="BG1091" s="85"/>
      <c r="BH1091" s="85"/>
      <c r="BI1091" s="85"/>
      <c r="BJ1091" s="85"/>
      <c r="BK1091" s="85"/>
      <c r="BL1091" s="85"/>
      <c r="BM1091" s="85"/>
      <c r="BN1091" s="85"/>
      <c r="BO1091" s="85"/>
      <c r="BP1091" s="85"/>
      <c r="BQ1091" s="85"/>
      <c r="BR1091" s="85"/>
      <c r="BS1091" s="85"/>
      <c r="BT1091" s="85"/>
      <c r="BU1091" s="85"/>
      <c r="BV1091" s="85"/>
      <c r="BW1091" s="85"/>
      <c r="BX1091" s="85"/>
      <c r="BY1091" s="85"/>
      <c r="BZ1091" s="85"/>
      <c r="CA1091" s="85"/>
      <c r="CB1091" s="85"/>
      <c r="CC1091" s="85"/>
      <c r="CD1091" s="85"/>
      <c r="CE1091" s="85"/>
      <c r="CF1091" s="85"/>
      <c r="CG1091" s="85"/>
      <c r="CH1091" s="85"/>
      <c r="CI1091" s="85"/>
      <c r="CJ1091" s="85"/>
      <c r="CK1091" s="85"/>
      <c r="CL1091" s="85"/>
      <c r="CM1091" s="85"/>
      <c r="CN1091" s="85"/>
      <c r="CO1091" s="85"/>
      <c r="CP1091" s="85"/>
      <c r="CQ1091" s="85"/>
      <c r="CR1091" s="85"/>
      <c r="CS1091" s="85"/>
      <c r="CT1091" s="85"/>
      <c r="CU1091" s="85"/>
      <c r="CV1091" s="85"/>
      <c r="CW1091" s="85"/>
      <c r="CX1091" s="85"/>
      <c r="CY1091" s="85"/>
      <c r="CZ1091" s="85"/>
      <c r="DA1091" s="85"/>
      <c r="DB1091" s="85"/>
      <c r="DC1091" s="85"/>
      <c r="DD1091" s="85"/>
      <c r="DE1091" s="85"/>
      <c r="DF1091" s="85"/>
      <c r="DG1091" s="85"/>
      <c r="DH1091" s="85"/>
      <c r="DI1091" s="85"/>
      <c r="DJ1091" s="85"/>
      <c r="DK1091" s="85"/>
      <c r="DL1091" s="85"/>
    </row>
    <row r="1092" spans="1:116" s="12" customFormat="1" ht="48" customHeight="1">
      <c r="A1092" s="13"/>
      <c r="B1092" s="97">
        <v>13</v>
      </c>
      <c r="C1092" s="90" t="s">
        <v>888</v>
      </c>
      <c r="D1092" s="18" t="s">
        <v>889</v>
      </c>
      <c r="E1092" s="31">
        <v>82210</v>
      </c>
      <c r="F1092" s="31"/>
      <c r="G1092" s="31"/>
      <c r="H1092" s="92">
        <f t="shared" si="19"/>
        <v>82210</v>
      </c>
      <c r="I1092" s="60" t="s">
        <v>881</v>
      </c>
      <c r="J1092" s="87"/>
      <c r="K1092" s="87"/>
      <c r="L1092" s="87"/>
      <c r="M1092" s="87"/>
      <c r="N1092" s="87"/>
      <c r="O1092" s="16" t="s">
        <v>892</v>
      </c>
      <c r="P1092" s="16" t="s">
        <v>893</v>
      </c>
      <c r="Q1092" s="22"/>
      <c r="R1092" s="23"/>
      <c r="S1092" s="85"/>
      <c r="T1092" s="85"/>
      <c r="U1092" s="85"/>
      <c r="V1092" s="85"/>
      <c r="W1092" s="85"/>
      <c r="X1092" s="85"/>
      <c r="Y1092" s="85"/>
      <c r="Z1092" s="85"/>
      <c r="AA1092" s="85"/>
      <c r="AB1092" s="85"/>
      <c r="AC1092" s="85"/>
      <c r="AD1092" s="85"/>
      <c r="AE1092" s="85"/>
      <c r="AF1092" s="85"/>
      <c r="AG1092" s="85"/>
      <c r="AH1092" s="85"/>
      <c r="AI1092" s="85"/>
      <c r="AJ1092" s="85"/>
      <c r="AK1092" s="85"/>
      <c r="AL1092" s="85"/>
      <c r="AM1092" s="85"/>
      <c r="AN1092" s="85"/>
      <c r="AO1092" s="85"/>
      <c r="AP1092" s="85"/>
      <c r="AQ1092" s="85"/>
      <c r="AR1092" s="85"/>
      <c r="AS1092" s="85"/>
      <c r="AT1092" s="85"/>
      <c r="AU1092" s="85"/>
      <c r="AV1092" s="85"/>
      <c r="AW1092" s="85"/>
      <c r="AX1092" s="85"/>
      <c r="AY1092" s="85"/>
      <c r="AZ1092" s="85"/>
      <c r="BA1092" s="85"/>
      <c r="BB1092" s="85"/>
      <c r="BC1092" s="85"/>
      <c r="BD1092" s="85"/>
      <c r="BE1092" s="85"/>
      <c r="BF1092" s="85"/>
      <c r="BG1092" s="85"/>
      <c r="BH1092" s="85"/>
      <c r="BI1092" s="85"/>
      <c r="BJ1092" s="85"/>
      <c r="BK1092" s="85"/>
      <c r="BL1092" s="85"/>
      <c r="BM1092" s="85"/>
      <c r="BN1092" s="85"/>
      <c r="BO1092" s="85"/>
      <c r="BP1092" s="85"/>
      <c r="BQ1092" s="85"/>
      <c r="BR1092" s="85"/>
      <c r="BS1092" s="85"/>
      <c r="BT1092" s="85"/>
      <c r="BU1092" s="85"/>
      <c r="BV1092" s="85"/>
      <c r="BW1092" s="85"/>
      <c r="BX1092" s="85"/>
      <c r="BY1092" s="85"/>
      <c r="BZ1092" s="85"/>
      <c r="CA1092" s="85"/>
      <c r="CB1092" s="85"/>
      <c r="CC1092" s="85"/>
      <c r="CD1092" s="85"/>
      <c r="CE1092" s="85"/>
      <c r="CF1092" s="85"/>
      <c r="CG1092" s="85"/>
      <c r="CH1092" s="85"/>
      <c r="CI1092" s="85"/>
      <c r="CJ1092" s="85"/>
      <c r="CK1092" s="85"/>
      <c r="CL1092" s="85"/>
      <c r="CM1092" s="85"/>
      <c r="CN1092" s="85"/>
      <c r="CO1092" s="85"/>
      <c r="CP1092" s="85"/>
      <c r="CQ1092" s="85"/>
      <c r="CR1092" s="85"/>
      <c r="CS1092" s="85"/>
      <c r="CT1092" s="85"/>
      <c r="CU1092" s="85"/>
      <c r="CV1092" s="85"/>
      <c r="CW1092" s="85"/>
      <c r="CX1092" s="85"/>
      <c r="CY1092" s="85"/>
      <c r="CZ1092" s="85"/>
      <c r="DA1092" s="85"/>
      <c r="DB1092" s="85"/>
      <c r="DC1092" s="85"/>
      <c r="DD1092" s="85"/>
      <c r="DE1092" s="85"/>
      <c r="DF1092" s="85"/>
      <c r="DG1092" s="85"/>
      <c r="DH1092" s="85"/>
      <c r="DI1092" s="85"/>
      <c r="DJ1092" s="85"/>
      <c r="DK1092" s="85"/>
      <c r="DL1092" s="85"/>
    </row>
    <row r="1093" spans="1:116" s="12" customFormat="1" ht="48" customHeight="1">
      <c r="A1093" s="13"/>
      <c r="B1093" s="98">
        <v>14</v>
      </c>
      <c r="C1093" s="90" t="s">
        <v>894</v>
      </c>
      <c r="D1093" s="18" t="s">
        <v>895</v>
      </c>
      <c r="E1093" s="31">
        <v>3699</v>
      </c>
      <c r="F1093" s="31"/>
      <c r="G1093" s="31"/>
      <c r="H1093" s="92">
        <f t="shared" si="19"/>
        <v>3699</v>
      </c>
      <c r="I1093" s="60" t="s">
        <v>881</v>
      </c>
      <c r="J1093" s="35"/>
      <c r="K1093" s="35"/>
      <c r="L1093" s="35"/>
      <c r="M1093" s="35"/>
      <c r="N1093" s="35"/>
      <c r="O1093" s="16" t="s">
        <v>896</v>
      </c>
      <c r="P1093" s="16" t="s">
        <v>897</v>
      </c>
      <c r="Q1093" s="22"/>
      <c r="R1093" s="23"/>
      <c r="S1093" s="85"/>
      <c r="T1093" s="85"/>
      <c r="U1093" s="85"/>
      <c r="V1093" s="85"/>
      <c r="W1093" s="85"/>
      <c r="X1093" s="85"/>
      <c r="Y1093" s="85"/>
      <c r="Z1093" s="85"/>
      <c r="AA1093" s="85"/>
      <c r="AB1093" s="85"/>
      <c r="AC1093" s="85"/>
      <c r="AD1093" s="85"/>
      <c r="AE1093" s="85"/>
      <c r="AF1093" s="85"/>
      <c r="AG1093" s="85"/>
      <c r="AH1093" s="85"/>
      <c r="AI1093" s="85"/>
      <c r="AJ1093" s="85"/>
      <c r="AK1093" s="85"/>
      <c r="AL1093" s="85"/>
      <c r="AM1093" s="85"/>
      <c r="AN1093" s="85"/>
      <c r="AO1093" s="85"/>
      <c r="AP1093" s="85"/>
      <c r="AQ1093" s="85"/>
      <c r="AR1093" s="85"/>
      <c r="AS1093" s="85"/>
      <c r="AT1093" s="85"/>
      <c r="AU1093" s="85"/>
      <c r="AV1093" s="85"/>
      <c r="AW1093" s="85"/>
      <c r="AX1093" s="85"/>
      <c r="AY1093" s="85"/>
      <c r="AZ1093" s="85"/>
      <c r="BA1093" s="85"/>
      <c r="BB1093" s="85"/>
      <c r="BC1093" s="85"/>
      <c r="BD1093" s="85"/>
      <c r="BE1093" s="85"/>
      <c r="BF1093" s="85"/>
      <c r="BG1093" s="85"/>
      <c r="BH1093" s="85"/>
      <c r="BI1093" s="85"/>
      <c r="BJ1093" s="85"/>
      <c r="BK1093" s="85"/>
      <c r="BL1093" s="85"/>
      <c r="BM1093" s="85"/>
      <c r="BN1093" s="85"/>
      <c r="BO1093" s="85"/>
      <c r="BP1093" s="85"/>
      <c r="BQ1093" s="85"/>
      <c r="BR1093" s="85"/>
      <c r="BS1093" s="85"/>
      <c r="BT1093" s="85"/>
      <c r="BU1093" s="85"/>
      <c r="BV1093" s="85"/>
      <c r="BW1093" s="85"/>
      <c r="BX1093" s="85"/>
      <c r="BY1093" s="85"/>
      <c r="BZ1093" s="85"/>
      <c r="CA1093" s="85"/>
      <c r="CB1093" s="85"/>
      <c r="CC1093" s="85"/>
      <c r="CD1093" s="85"/>
      <c r="CE1093" s="85"/>
      <c r="CF1093" s="85"/>
      <c r="CG1093" s="85"/>
      <c r="CH1093" s="85"/>
      <c r="CI1093" s="85"/>
      <c r="CJ1093" s="85"/>
      <c r="CK1093" s="85"/>
      <c r="CL1093" s="85"/>
      <c r="CM1093" s="85"/>
      <c r="CN1093" s="85"/>
      <c r="CO1093" s="85"/>
      <c r="CP1093" s="85"/>
      <c r="CQ1093" s="85"/>
      <c r="CR1093" s="85"/>
      <c r="CS1093" s="85"/>
      <c r="CT1093" s="85"/>
      <c r="CU1093" s="85"/>
      <c r="CV1093" s="85"/>
      <c r="CW1093" s="85"/>
      <c r="CX1093" s="85"/>
      <c r="CY1093" s="85"/>
      <c r="CZ1093" s="85"/>
      <c r="DA1093" s="85"/>
      <c r="DB1093" s="85"/>
      <c r="DC1093" s="85"/>
      <c r="DD1093" s="85"/>
      <c r="DE1093" s="85"/>
      <c r="DF1093" s="85"/>
      <c r="DG1093" s="85"/>
      <c r="DH1093" s="85"/>
      <c r="DI1093" s="85"/>
      <c r="DJ1093" s="85"/>
      <c r="DK1093" s="85"/>
      <c r="DL1093" s="85"/>
    </row>
    <row r="1094" spans="1:116" s="12" customFormat="1" ht="48" customHeight="1">
      <c r="A1094" s="13"/>
      <c r="B1094" s="97">
        <v>15</v>
      </c>
      <c r="C1094" s="90" t="s">
        <v>898</v>
      </c>
      <c r="D1094" s="18" t="s">
        <v>899</v>
      </c>
      <c r="E1094" s="31">
        <v>16400</v>
      </c>
      <c r="F1094" s="31">
        <v>5993</v>
      </c>
      <c r="G1094" s="89"/>
      <c r="H1094" s="92">
        <f t="shared" si="19"/>
        <v>10407</v>
      </c>
      <c r="I1094" s="60" t="s">
        <v>881</v>
      </c>
      <c r="J1094" s="88"/>
      <c r="K1094" s="88"/>
      <c r="L1094" s="88"/>
      <c r="M1094" s="88"/>
      <c r="N1094" s="88"/>
      <c r="O1094" s="16" t="s">
        <v>900</v>
      </c>
      <c r="P1094" s="16" t="s">
        <v>901</v>
      </c>
      <c r="Q1094" s="22"/>
      <c r="R1094" s="23"/>
      <c r="S1094" s="85"/>
      <c r="T1094" s="85"/>
      <c r="U1094" s="85"/>
      <c r="V1094" s="85"/>
      <c r="W1094" s="85"/>
      <c r="X1094" s="85"/>
      <c r="Y1094" s="85"/>
      <c r="Z1094" s="85"/>
      <c r="AA1094" s="85"/>
      <c r="AB1094" s="85"/>
      <c r="AC1094" s="85"/>
      <c r="AD1094" s="85"/>
      <c r="AE1094" s="85"/>
      <c r="AF1094" s="85"/>
      <c r="AG1094" s="85"/>
      <c r="AH1094" s="85"/>
      <c r="AI1094" s="85"/>
      <c r="AJ1094" s="85"/>
      <c r="AK1094" s="85"/>
      <c r="AL1094" s="85"/>
      <c r="AM1094" s="85"/>
      <c r="AN1094" s="85"/>
      <c r="AO1094" s="85"/>
      <c r="AP1094" s="85"/>
      <c r="AQ1094" s="85"/>
      <c r="AR1094" s="85"/>
      <c r="AS1094" s="85"/>
      <c r="AT1094" s="85"/>
      <c r="AU1094" s="85"/>
      <c r="AV1094" s="85"/>
      <c r="AW1094" s="85"/>
      <c r="AX1094" s="85"/>
      <c r="AY1094" s="85"/>
      <c r="AZ1094" s="85"/>
      <c r="BA1094" s="85"/>
      <c r="BB1094" s="85"/>
      <c r="BC1094" s="85"/>
      <c r="BD1094" s="85"/>
      <c r="BE1094" s="85"/>
      <c r="BF1094" s="85"/>
      <c r="BG1094" s="85"/>
      <c r="BH1094" s="85"/>
      <c r="BI1094" s="85"/>
      <c r="BJ1094" s="85"/>
      <c r="BK1094" s="85"/>
      <c r="BL1094" s="85"/>
      <c r="BM1094" s="85"/>
      <c r="BN1094" s="85"/>
      <c r="BO1094" s="85"/>
      <c r="BP1094" s="85"/>
      <c r="BQ1094" s="85"/>
      <c r="BR1094" s="85"/>
      <c r="BS1094" s="85"/>
      <c r="BT1094" s="85"/>
      <c r="BU1094" s="85"/>
      <c r="BV1094" s="85"/>
      <c r="BW1094" s="85"/>
      <c r="BX1094" s="85"/>
      <c r="BY1094" s="85"/>
      <c r="BZ1094" s="85"/>
      <c r="CA1094" s="85"/>
      <c r="CB1094" s="85"/>
      <c r="CC1094" s="85"/>
      <c r="CD1094" s="85"/>
      <c r="CE1094" s="85"/>
      <c r="CF1094" s="85"/>
      <c r="CG1094" s="85"/>
      <c r="CH1094" s="85"/>
      <c r="CI1094" s="85"/>
      <c r="CJ1094" s="85"/>
      <c r="CK1094" s="85"/>
      <c r="CL1094" s="85"/>
      <c r="CM1094" s="85"/>
      <c r="CN1094" s="85"/>
      <c r="CO1094" s="85"/>
      <c r="CP1094" s="85"/>
      <c r="CQ1094" s="85"/>
      <c r="CR1094" s="85"/>
      <c r="CS1094" s="85"/>
      <c r="CT1094" s="85"/>
      <c r="CU1094" s="85"/>
      <c r="CV1094" s="85"/>
      <c r="CW1094" s="85"/>
      <c r="CX1094" s="85"/>
      <c r="CY1094" s="85"/>
      <c r="CZ1094" s="85"/>
      <c r="DA1094" s="85"/>
      <c r="DB1094" s="85"/>
      <c r="DC1094" s="85"/>
      <c r="DD1094" s="85"/>
      <c r="DE1094" s="85"/>
      <c r="DF1094" s="85"/>
      <c r="DG1094" s="85"/>
      <c r="DH1094" s="85"/>
      <c r="DI1094" s="85"/>
      <c r="DJ1094" s="85"/>
      <c r="DK1094" s="85"/>
      <c r="DL1094" s="85"/>
    </row>
    <row r="1095" spans="1:116" s="12" customFormat="1" ht="48" customHeight="1">
      <c r="A1095" s="13"/>
      <c r="B1095" s="97">
        <v>16</v>
      </c>
      <c r="C1095" s="90" t="s">
        <v>902</v>
      </c>
      <c r="D1095" s="18" t="s">
        <v>903</v>
      </c>
      <c r="E1095" s="31">
        <v>60323</v>
      </c>
      <c r="F1095" s="31"/>
      <c r="G1095" s="31"/>
      <c r="H1095" s="92">
        <f t="shared" si="19"/>
        <v>60323</v>
      </c>
      <c r="I1095" s="60" t="s">
        <v>881</v>
      </c>
      <c r="J1095" s="35"/>
      <c r="K1095" s="35"/>
      <c r="L1095" s="35"/>
      <c r="M1095" s="35"/>
      <c r="N1095" s="35"/>
      <c r="O1095" s="16" t="s">
        <v>904</v>
      </c>
      <c r="P1095" s="16" t="s">
        <v>905</v>
      </c>
      <c r="Q1095" s="22"/>
      <c r="R1095" s="23"/>
      <c r="S1095" s="85"/>
      <c r="T1095" s="85"/>
      <c r="U1095" s="85"/>
      <c r="V1095" s="85"/>
      <c r="W1095" s="85"/>
      <c r="X1095" s="85"/>
      <c r="Y1095" s="85"/>
      <c r="Z1095" s="85"/>
      <c r="AA1095" s="85"/>
      <c r="AB1095" s="85"/>
      <c r="AC1095" s="85"/>
      <c r="AD1095" s="85"/>
      <c r="AE1095" s="85"/>
      <c r="AF1095" s="85"/>
      <c r="AG1095" s="85"/>
      <c r="AH1095" s="85"/>
      <c r="AI1095" s="85"/>
      <c r="AJ1095" s="85"/>
      <c r="AK1095" s="85"/>
      <c r="AL1095" s="85"/>
      <c r="AM1095" s="85"/>
      <c r="AN1095" s="85"/>
      <c r="AO1095" s="85"/>
      <c r="AP1095" s="85"/>
      <c r="AQ1095" s="85"/>
      <c r="AR1095" s="85"/>
      <c r="AS1095" s="85"/>
      <c r="AT1095" s="85"/>
      <c r="AU1095" s="85"/>
      <c r="AV1095" s="85"/>
      <c r="AW1095" s="85"/>
      <c r="AX1095" s="85"/>
      <c r="AY1095" s="85"/>
      <c r="AZ1095" s="85"/>
      <c r="BA1095" s="85"/>
      <c r="BB1095" s="85"/>
      <c r="BC1095" s="85"/>
      <c r="BD1095" s="85"/>
      <c r="BE1095" s="85"/>
      <c r="BF1095" s="85"/>
      <c r="BG1095" s="85"/>
      <c r="BH1095" s="85"/>
      <c r="BI1095" s="85"/>
      <c r="BJ1095" s="85"/>
      <c r="BK1095" s="85"/>
      <c r="BL1095" s="85"/>
      <c r="BM1095" s="85"/>
      <c r="BN1095" s="85"/>
      <c r="BO1095" s="85"/>
      <c r="BP1095" s="85"/>
      <c r="BQ1095" s="85"/>
      <c r="BR1095" s="85"/>
      <c r="BS1095" s="85"/>
      <c r="BT1095" s="85"/>
      <c r="BU1095" s="85"/>
      <c r="BV1095" s="85"/>
      <c r="BW1095" s="85"/>
      <c r="BX1095" s="85"/>
      <c r="BY1095" s="85"/>
      <c r="BZ1095" s="85"/>
      <c r="CA1095" s="85"/>
      <c r="CB1095" s="85"/>
      <c r="CC1095" s="85"/>
      <c r="CD1095" s="85"/>
      <c r="CE1095" s="85"/>
      <c r="CF1095" s="85"/>
      <c r="CG1095" s="85"/>
      <c r="CH1095" s="85"/>
      <c r="CI1095" s="85"/>
      <c r="CJ1095" s="85"/>
      <c r="CK1095" s="85"/>
      <c r="CL1095" s="85"/>
      <c r="CM1095" s="85"/>
      <c r="CN1095" s="85"/>
      <c r="CO1095" s="85"/>
      <c r="CP1095" s="85"/>
      <c r="CQ1095" s="85"/>
      <c r="CR1095" s="85"/>
      <c r="CS1095" s="85"/>
      <c r="CT1095" s="85"/>
      <c r="CU1095" s="85"/>
      <c r="CV1095" s="85"/>
      <c r="CW1095" s="85"/>
      <c r="CX1095" s="85"/>
      <c r="CY1095" s="85"/>
      <c r="CZ1095" s="85"/>
      <c r="DA1095" s="85"/>
      <c r="DB1095" s="85"/>
      <c r="DC1095" s="85"/>
      <c r="DD1095" s="85"/>
      <c r="DE1095" s="85"/>
      <c r="DF1095" s="85"/>
      <c r="DG1095" s="85"/>
      <c r="DH1095" s="85"/>
      <c r="DI1095" s="85"/>
      <c r="DJ1095" s="85"/>
      <c r="DK1095" s="85"/>
      <c r="DL1095" s="85"/>
    </row>
    <row r="1096" spans="1:116" s="12" customFormat="1" ht="48" customHeight="1">
      <c r="A1096" s="13"/>
      <c r="B1096" s="98">
        <v>17</v>
      </c>
      <c r="C1096" s="90" t="s">
        <v>906</v>
      </c>
      <c r="D1096" s="18" t="s">
        <v>907</v>
      </c>
      <c r="E1096" s="31">
        <v>3250</v>
      </c>
      <c r="F1096" s="31"/>
      <c r="G1096" s="31"/>
      <c r="H1096" s="92">
        <f t="shared" si="19"/>
        <v>3250</v>
      </c>
      <c r="I1096" s="60" t="s">
        <v>881</v>
      </c>
      <c r="J1096" s="35"/>
      <c r="K1096" s="35"/>
      <c r="L1096" s="35"/>
      <c r="M1096" s="35"/>
      <c r="N1096" s="35"/>
      <c r="O1096" s="16" t="s">
        <v>908</v>
      </c>
      <c r="P1096" s="16" t="s">
        <v>909</v>
      </c>
      <c r="Q1096" s="22"/>
      <c r="R1096" s="23"/>
      <c r="S1096" s="85"/>
      <c r="T1096" s="85"/>
      <c r="U1096" s="85"/>
      <c r="V1096" s="85"/>
      <c r="W1096" s="85"/>
      <c r="X1096" s="85"/>
      <c r="Y1096" s="85"/>
      <c r="Z1096" s="85"/>
      <c r="AA1096" s="85"/>
      <c r="AB1096" s="85"/>
      <c r="AC1096" s="85"/>
      <c r="AD1096" s="85"/>
      <c r="AE1096" s="85"/>
      <c r="AF1096" s="85"/>
      <c r="AG1096" s="85"/>
      <c r="AH1096" s="85"/>
      <c r="AI1096" s="85"/>
      <c r="AJ1096" s="85"/>
      <c r="AK1096" s="85"/>
      <c r="AL1096" s="85"/>
      <c r="AM1096" s="85"/>
      <c r="AN1096" s="85"/>
      <c r="AO1096" s="85"/>
      <c r="AP1096" s="85"/>
      <c r="AQ1096" s="85"/>
      <c r="AR1096" s="85"/>
      <c r="AS1096" s="85"/>
      <c r="AT1096" s="85"/>
      <c r="AU1096" s="85"/>
      <c r="AV1096" s="85"/>
      <c r="AW1096" s="85"/>
      <c r="AX1096" s="85"/>
      <c r="AY1096" s="85"/>
      <c r="AZ1096" s="85"/>
      <c r="BA1096" s="85"/>
      <c r="BB1096" s="85"/>
      <c r="BC1096" s="85"/>
      <c r="BD1096" s="85"/>
      <c r="BE1096" s="85"/>
      <c r="BF1096" s="85"/>
      <c r="BG1096" s="85"/>
      <c r="BH1096" s="85"/>
      <c r="BI1096" s="85"/>
      <c r="BJ1096" s="85"/>
      <c r="BK1096" s="85"/>
      <c r="BL1096" s="85"/>
      <c r="BM1096" s="85"/>
      <c r="BN1096" s="85"/>
      <c r="BO1096" s="85"/>
      <c r="BP1096" s="85"/>
      <c r="BQ1096" s="85"/>
      <c r="BR1096" s="85"/>
      <c r="BS1096" s="85"/>
      <c r="BT1096" s="85"/>
      <c r="BU1096" s="85"/>
      <c r="BV1096" s="85"/>
      <c r="BW1096" s="85"/>
      <c r="BX1096" s="85"/>
      <c r="BY1096" s="85"/>
      <c r="BZ1096" s="85"/>
      <c r="CA1096" s="85"/>
      <c r="CB1096" s="85"/>
      <c r="CC1096" s="85"/>
      <c r="CD1096" s="85"/>
      <c r="CE1096" s="85"/>
      <c r="CF1096" s="85"/>
      <c r="CG1096" s="85"/>
      <c r="CH1096" s="85"/>
      <c r="CI1096" s="85"/>
      <c r="CJ1096" s="85"/>
      <c r="CK1096" s="85"/>
      <c r="CL1096" s="85"/>
      <c r="CM1096" s="85"/>
      <c r="CN1096" s="85"/>
      <c r="CO1096" s="85"/>
      <c r="CP1096" s="85"/>
      <c r="CQ1096" s="85"/>
      <c r="CR1096" s="85"/>
      <c r="CS1096" s="85"/>
      <c r="CT1096" s="85"/>
      <c r="CU1096" s="85"/>
      <c r="CV1096" s="85"/>
      <c r="CW1096" s="85"/>
      <c r="CX1096" s="85"/>
      <c r="CY1096" s="85"/>
      <c r="CZ1096" s="85"/>
      <c r="DA1096" s="85"/>
      <c r="DB1096" s="85"/>
      <c r="DC1096" s="85"/>
      <c r="DD1096" s="85"/>
      <c r="DE1096" s="85"/>
      <c r="DF1096" s="85"/>
      <c r="DG1096" s="85"/>
      <c r="DH1096" s="85"/>
      <c r="DI1096" s="85"/>
      <c r="DJ1096" s="85"/>
      <c r="DK1096" s="85"/>
      <c r="DL1096" s="85"/>
    </row>
    <row r="1097" spans="1:116" s="12" customFormat="1" ht="48" customHeight="1">
      <c r="A1097" s="13"/>
      <c r="B1097" s="97">
        <v>18</v>
      </c>
      <c r="C1097" s="90" t="s">
        <v>910</v>
      </c>
      <c r="D1097" s="18" t="s">
        <v>907</v>
      </c>
      <c r="E1097" s="31">
        <v>34793</v>
      </c>
      <c r="F1097" s="31"/>
      <c r="G1097" s="31"/>
      <c r="H1097" s="92">
        <f t="shared" si="19"/>
        <v>34793</v>
      </c>
      <c r="I1097" s="60" t="s">
        <v>881</v>
      </c>
      <c r="J1097" s="31"/>
      <c r="K1097" s="31"/>
      <c r="L1097" s="31"/>
      <c r="M1097" s="31"/>
      <c r="N1097" s="31"/>
      <c r="O1097" s="16" t="s">
        <v>911</v>
      </c>
      <c r="P1097" s="16" t="s">
        <v>912</v>
      </c>
      <c r="Q1097" s="22"/>
      <c r="R1097" s="23"/>
      <c r="S1097" s="85"/>
      <c r="T1097" s="85"/>
      <c r="U1097" s="85"/>
      <c r="V1097" s="85"/>
      <c r="W1097" s="85"/>
      <c r="X1097" s="85"/>
      <c r="Y1097" s="85"/>
      <c r="Z1097" s="85"/>
      <c r="AA1097" s="85"/>
      <c r="AB1097" s="85"/>
      <c r="AC1097" s="85"/>
      <c r="AD1097" s="85"/>
      <c r="AE1097" s="85"/>
      <c r="AF1097" s="85"/>
      <c r="AG1097" s="85"/>
      <c r="AH1097" s="85"/>
      <c r="AI1097" s="85"/>
      <c r="AJ1097" s="85"/>
      <c r="AK1097" s="85"/>
      <c r="AL1097" s="85"/>
      <c r="AM1097" s="85"/>
      <c r="AN1097" s="85"/>
      <c r="AO1097" s="85"/>
      <c r="AP1097" s="85"/>
      <c r="AQ1097" s="85"/>
      <c r="AR1097" s="85"/>
      <c r="AS1097" s="85"/>
      <c r="AT1097" s="85"/>
      <c r="AU1097" s="85"/>
      <c r="AV1097" s="85"/>
      <c r="AW1097" s="85"/>
      <c r="AX1097" s="85"/>
      <c r="AY1097" s="85"/>
      <c r="AZ1097" s="85"/>
      <c r="BA1097" s="85"/>
      <c r="BB1097" s="85"/>
      <c r="BC1097" s="85"/>
      <c r="BD1097" s="85"/>
      <c r="BE1097" s="85"/>
      <c r="BF1097" s="85"/>
      <c r="BG1097" s="85"/>
      <c r="BH1097" s="85"/>
      <c r="BI1097" s="85"/>
      <c r="BJ1097" s="85"/>
      <c r="BK1097" s="85"/>
      <c r="BL1097" s="85"/>
      <c r="BM1097" s="85"/>
      <c r="BN1097" s="85"/>
      <c r="BO1097" s="85"/>
      <c r="BP1097" s="85"/>
      <c r="BQ1097" s="85"/>
      <c r="BR1097" s="85"/>
      <c r="BS1097" s="85"/>
      <c r="BT1097" s="85"/>
      <c r="BU1097" s="85"/>
      <c r="BV1097" s="85"/>
      <c r="BW1097" s="85"/>
      <c r="BX1097" s="85"/>
      <c r="BY1097" s="85"/>
      <c r="BZ1097" s="85"/>
      <c r="CA1097" s="85"/>
      <c r="CB1097" s="85"/>
      <c r="CC1097" s="85"/>
      <c r="CD1097" s="85"/>
      <c r="CE1097" s="85"/>
      <c r="CF1097" s="85"/>
      <c r="CG1097" s="85"/>
      <c r="CH1097" s="85"/>
      <c r="CI1097" s="85"/>
      <c r="CJ1097" s="85"/>
      <c r="CK1097" s="85"/>
      <c r="CL1097" s="85"/>
      <c r="CM1097" s="85"/>
      <c r="CN1097" s="85"/>
      <c r="CO1097" s="85"/>
      <c r="CP1097" s="85"/>
      <c r="CQ1097" s="85"/>
      <c r="CR1097" s="85"/>
      <c r="CS1097" s="85"/>
      <c r="CT1097" s="85"/>
      <c r="CU1097" s="85"/>
      <c r="CV1097" s="85"/>
      <c r="CW1097" s="85"/>
      <c r="CX1097" s="85"/>
      <c r="CY1097" s="85"/>
      <c r="CZ1097" s="85"/>
      <c r="DA1097" s="85"/>
      <c r="DB1097" s="85"/>
      <c r="DC1097" s="85"/>
      <c r="DD1097" s="85"/>
      <c r="DE1097" s="85"/>
      <c r="DF1097" s="85"/>
      <c r="DG1097" s="85"/>
      <c r="DH1097" s="85"/>
      <c r="DI1097" s="85"/>
      <c r="DJ1097" s="85"/>
      <c r="DK1097" s="85"/>
      <c r="DL1097" s="85"/>
    </row>
    <row r="1098" spans="1:116" s="12" customFormat="1" ht="48" customHeight="1">
      <c r="A1098" s="13"/>
      <c r="B1098" s="97">
        <v>19</v>
      </c>
      <c r="C1098" s="90" t="s">
        <v>913</v>
      </c>
      <c r="D1098" s="18" t="s">
        <v>914</v>
      </c>
      <c r="E1098" s="31">
        <v>15546</v>
      </c>
      <c r="F1098" s="31">
        <v>1734</v>
      </c>
      <c r="G1098" s="31"/>
      <c r="H1098" s="92">
        <f t="shared" si="19"/>
        <v>13812</v>
      </c>
      <c r="I1098" s="60" t="s">
        <v>881</v>
      </c>
      <c r="J1098" s="31"/>
      <c r="K1098" s="31"/>
      <c r="L1098" s="31"/>
      <c r="M1098" s="31"/>
      <c r="N1098" s="31"/>
      <c r="O1098" s="16" t="s">
        <v>915</v>
      </c>
      <c r="P1098" s="16" t="s">
        <v>916</v>
      </c>
      <c r="Q1098" s="22"/>
      <c r="R1098" s="23"/>
      <c r="S1098" s="85"/>
      <c r="T1098" s="85"/>
      <c r="U1098" s="85"/>
      <c r="V1098" s="85"/>
      <c r="W1098" s="85"/>
      <c r="X1098" s="85"/>
      <c r="Y1098" s="85"/>
      <c r="Z1098" s="85"/>
      <c r="AA1098" s="85"/>
      <c r="AB1098" s="85"/>
      <c r="AC1098" s="85"/>
      <c r="AD1098" s="85"/>
      <c r="AE1098" s="85"/>
      <c r="AF1098" s="85"/>
      <c r="AG1098" s="85"/>
      <c r="AH1098" s="85"/>
      <c r="AI1098" s="85"/>
      <c r="AJ1098" s="85"/>
      <c r="AK1098" s="85"/>
      <c r="AL1098" s="85"/>
      <c r="AM1098" s="85"/>
      <c r="AN1098" s="85"/>
      <c r="AO1098" s="85"/>
      <c r="AP1098" s="85"/>
      <c r="AQ1098" s="85"/>
      <c r="AR1098" s="85"/>
      <c r="AS1098" s="85"/>
      <c r="AT1098" s="85"/>
      <c r="AU1098" s="85"/>
      <c r="AV1098" s="85"/>
      <c r="AW1098" s="85"/>
      <c r="AX1098" s="85"/>
      <c r="AY1098" s="85"/>
      <c r="AZ1098" s="85"/>
      <c r="BA1098" s="85"/>
      <c r="BB1098" s="85"/>
      <c r="BC1098" s="85"/>
      <c r="BD1098" s="85"/>
      <c r="BE1098" s="85"/>
      <c r="BF1098" s="85"/>
      <c r="BG1098" s="85"/>
      <c r="BH1098" s="85"/>
      <c r="BI1098" s="85"/>
      <c r="BJ1098" s="85"/>
      <c r="BK1098" s="85"/>
      <c r="BL1098" s="85"/>
      <c r="BM1098" s="85"/>
      <c r="BN1098" s="85"/>
      <c r="BO1098" s="85"/>
      <c r="BP1098" s="85"/>
      <c r="BQ1098" s="85"/>
      <c r="BR1098" s="85"/>
      <c r="BS1098" s="85"/>
      <c r="BT1098" s="85"/>
      <c r="BU1098" s="85"/>
      <c r="BV1098" s="85"/>
      <c r="BW1098" s="85"/>
      <c r="BX1098" s="85"/>
      <c r="BY1098" s="85"/>
      <c r="BZ1098" s="85"/>
      <c r="CA1098" s="85"/>
      <c r="CB1098" s="85"/>
      <c r="CC1098" s="85"/>
      <c r="CD1098" s="85"/>
      <c r="CE1098" s="85"/>
      <c r="CF1098" s="85"/>
      <c r="CG1098" s="85"/>
      <c r="CH1098" s="85"/>
      <c r="CI1098" s="85"/>
      <c r="CJ1098" s="85"/>
      <c r="CK1098" s="85"/>
      <c r="CL1098" s="85"/>
      <c r="CM1098" s="85"/>
      <c r="CN1098" s="85"/>
      <c r="CO1098" s="85"/>
      <c r="CP1098" s="85"/>
      <c r="CQ1098" s="85"/>
      <c r="CR1098" s="85"/>
      <c r="CS1098" s="85"/>
      <c r="CT1098" s="85"/>
      <c r="CU1098" s="85"/>
      <c r="CV1098" s="85"/>
      <c r="CW1098" s="85"/>
      <c r="CX1098" s="85"/>
      <c r="CY1098" s="85"/>
      <c r="CZ1098" s="85"/>
      <c r="DA1098" s="85"/>
      <c r="DB1098" s="85"/>
      <c r="DC1098" s="85"/>
      <c r="DD1098" s="85"/>
      <c r="DE1098" s="85"/>
      <c r="DF1098" s="85"/>
      <c r="DG1098" s="85"/>
      <c r="DH1098" s="85"/>
      <c r="DI1098" s="85"/>
      <c r="DJ1098" s="85"/>
      <c r="DK1098" s="85"/>
      <c r="DL1098" s="85"/>
    </row>
    <row r="1099" spans="1:116" s="12" customFormat="1" ht="48" customHeight="1">
      <c r="A1099" s="13"/>
      <c r="B1099" s="98">
        <v>20</v>
      </c>
      <c r="C1099" s="90" t="s">
        <v>917</v>
      </c>
      <c r="D1099" s="18" t="s">
        <v>918</v>
      </c>
      <c r="E1099" s="31">
        <v>3249</v>
      </c>
      <c r="F1099" s="31"/>
      <c r="G1099" s="31"/>
      <c r="H1099" s="92">
        <f t="shared" si="19"/>
        <v>3249</v>
      </c>
      <c r="I1099" s="60" t="s">
        <v>881</v>
      </c>
      <c r="J1099" s="31"/>
      <c r="K1099" s="31"/>
      <c r="L1099" s="31"/>
      <c r="M1099" s="31"/>
      <c r="N1099" s="31"/>
      <c r="O1099" s="16" t="s">
        <v>919</v>
      </c>
      <c r="P1099" s="16" t="s">
        <v>920</v>
      </c>
      <c r="Q1099" s="22"/>
      <c r="R1099" s="23"/>
      <c r="S1099" s="85"/>
      <c r="T1099" s="85"/>
      <c r="U1099" s="85"/>
      <c r="V1099" s="85"/>
      <c r="W1099" s="85"/>
      <c r="X1099" s="85"/>
      <c r="Y1099" s="85"/>
      <c r="Z1099" s="85"/>
      <c r="AA1099" s="85"/>
      <c r="AB1099" s="85"/>
      <c r="AC1099" s="85"/>
      <c r="AD1099" s="85"/>
      <c r="AE1099" s="85"/>
      <c r="AF1099" s="85"/>
      <c r="AG1099" s="85"/>
      <c r="AH1099" s="85"/>
      <c r="AI1099" s="85"/>
      <c r="AJ1099" s="85"/>
      <c r="AK1099" s="85"/>
      <c r="AL1099" s="85"/>
      <c r="AM1099" s="85"/>
      <c r="AN1099" s="85"/>
      <c r="AO1099" s="85"/>
      <c r="AP1099" s="85"/>
      <c r="AQ1099" s="85"/>
      <c r="AR1099" s="85"/>
      <c r="AS1099" s="85"/>
      <c r="AT1099" s="85"/>
      <c r="AU1099" s="85"/>
      <c r="AV1099" s="85"/>
      <c r="AW1099" s="85"/>
      <c r="AX1099" s="85"/>
      <c r="AY1099" s="85"/>
      <c r="AZ1099" s="85"/>
      <c r="BA1099" s="85"/>
      <c r="BB1099" s="85"/>
      <c r="BC1099" s="85"/>
      <c r="BD1099" s="85"/>
      <c r="BE1099" s="85"/>
      <c r="BF1099" s="85"/>
      <c r="BG1099" s="85"/>
      <c r="BH1099" s="85"/>
      <c r="BI1099" s="85"/>
      <c r="BJ1099" s="85"/>
      <c r="BK1099" s="85"/>
      <c r="BL1099" s="85"/>
      <c r="BM1099" s="85"/>
      <c r="BN1099" s="85"/>
      <c r="BO1099" s="85"/>
      <c r="BP1099" s="85"/>
      <c r="BQ1099" s="85"/>
      <c r="BR1099" s="85"/>
      <c r="BS1099" s="85"/>
      <c r="BT1099" s="85"/>
      <c r="BU1099" s="85"/>
      <c r="BV1099" s="85"/>
      <c r="BW1099" s="85"/>
      <c r="BX1099" s="85"/>
      <c r="BY1099" s="85"/>
      <c r="BZ1099" s="85"/>
      <c r="CA1099" s="85"/>
      <c r="CB1099" s="85"/>
      <c r="CC1099" s="85"/>
      <c r="CD1099" s="85"/>
      <c r="CE1099" s="85"/>
      <c r="CF1099" s="85"/>
      <c r="CG1099" s="85"/>
      <c r="CH1099" s="85"/>
      <c r="CI1099" s="85"/>
      <c r="CJ1099" s="85"/>
      <c r="CK1099" s="85"/>
      <c r="CL1099" s="85"/>
      <c r="CM1099" s="85"/>
      <c r="CN1099" s="85"/>
      <c r="CO1099" s="85"/>
      <c r="CP1099" s="85"/>
      <c r="CQ1099" s="85"/>
      <c r="CR1099" s="85"/>
      <c r="CS1099" s="85"/>
      <c r="CT1099" s="85"/>
      <c r="CU1099" s="85"/>
      <c r="CV1099" s="85"/>
      <c r="CW1099" s="85"/>
      <c r="CX1099" s="85"/>
      <c r="CY1099" s="85"/>
      <c r="CZ1099" s="85"/>
      <c r="DA1099" s="85"/>
      <c r="DB1099" s="85"/>
      <c r="DC1099" s="85"/>
      <c r="DD1099" s="85"/>
      <c r="DE1099" s="85"/>
      <c r="DF1099" s="85"/>
      <c r="DG1099" s="85"/>
      <c r="DH1099" s="85"/>
      <c r="DI1099" s="85"/>
      <c r="DJ1099" s="85"/>
      <c r="DK1099" s="85"/>
      <c r="DL1099" s="85"/>
    </row>
    <row r="1100" spans="1:116" s="12" customFormat="1" ht="48" customHeight="1">
      <c r="A1100" s="13"/>
      <c r="B1100" s="97">
        <v>21</v>
      </c>
      <c r="C1100" s="16" t="s">
        <v>921</v>
      </c>
      <c r="D1100" s="91" t="s">
        <v>922</v>
      </c>
      <c r="E1100" s="92">
        <v>4260</v>
      </c>
      <c r="F1100" s="31">
        <v>211</v>
      </c>
      <c r="G1100" s="31"/>
      <c r="H1100" s="92">
        <f t="shared" si="19"/>
        <v>4049</v>
      </c>
      <c r="I1100" s="60" t="s">
        <v>856</v>
      </c>
      <c r="J1100" s="31"/>
      <c r="K1100" s="31"/>
      <c r="L1100" s="31"/>
      <c r="M1100" s="31"/>
      <c r="N1100" s="31"/>
      <c r="O1100" s="16" t="s">
        <v>923</v>
      </c>
      <c r="P1100" s="16" t="s">
        <v>924</v>
      </c>
      <c r="Q1100" s="22"/>
      <c r="R1100" s="23"/>
      <c r="S1100" s="85"/>
      <c r="T1100" s="85"/>
      <c r="U1100" s="85"/>
      <c r="V1100" s="85"/>
      <c r="W1100" s="85"/>
      <c r="X1100" s="85"/>
      <c r="Y1100" s="85"/>
      <c r="Z1100" s="85"/>
      <c r="AA1100" s="85"/>
      <c r="AB1100" s="85"/>
      <c r="AC1100" s="85"/>
      <c r="AD1100" s="85"/>
      <c r="AE1100" s="85"/>
      <c r="AF1100" s="85"/>
      <c r="AG1100" s="85"/>
      <c r="AH1100" s="85"/>
      <c r="AI1100" s="85"/>
      <c r="AJ1100" s="85"/>
      <c r="AK1100" s="85"/>
      <c r="AL1100" s="85"/>
      <c r="AM1100" s="85"/>
      <c r="AN1100" s="85"/>
      <c r="AO1100" s="85"/>
      <c r="AP1100" s="85"/>
      <c r="AQ1100" s="85"/>
      <c r="AR1100" s="85"/>
      <c r="AS1100" s="85"/>
      <c r="AT1100" s="85"/>
      <c r="AU1100" s="85"/>
      <c r="AV1100" s="85"/>
      <c r="AW1100" s="85"/>
      <c r="AX1100" s="85"/>
      <c r="AY1100" s="85"/>
      <c r="AZ1100" s="85"/>
      <c r="BA1100" s="85"/>
      <c r="BB1100" s="85"/>
      <c r="BC1100" s="85"/>
      <c r="BD1100" s="85"/>
      <c r="BE1100" s="85"/>
      <c r="BF1100" s="85"/>
      <c r="BG1100" s="85"/>
      <c r="BH1100" s="85"/>
      <c r="BI1100" s="85"/>
      <c r="BJ1100" s="85"/>
      <c r="BK1100" s="85"/>
      <c r="BL1100" s="85"/>
      <c r="BM1100" s="85"/>
      <c r="BN1100" s="85"/>
      <c r="BO1100" s="85"/>
      <c r="BP1100" s="85"/>
      <c r="BQ1100" s="85"/>
      <c r="BR1100" s="85"/>
      <c r="BS1100" s="85"/>
      <c r="BT1100" s="85"/>
      <c r="BU1100" s="85"/>
      <c r="BV1100" s="85"/>
      <c r="BW1100" s="85"/>
      <c r="BX1100" s="85"/>
      <c r="BY1100" s="85"/>
      <c r="BZ1100" s="85"/>
      <c r="CA1100" s="85"/>
      <c r="CB1100" s="85"/>
      <c r="CC1100" s="85"/>
      <c r="CD1100" s="85"/>
      <c r="CE1100" s="85"/>
      <c r="CF1100" s="85"/>
      <c r="CG1100" s="85"/>
      <c r="CH1100" s="85"/>
      <c r="CI1100" s="85"/>
      <c r="CJ1100" s="85"/>
      <c r="CK1100" s="85"/>
      <c r="CL1100" s="85"/>
      <c r="CM1100" s="85"/>
      <c r="CN1100" s="85"/>
      <c r="CO1100" s="85"/>
      <c r="CP1100" s="85"/>
      <c r="CQ1100" s="85"/>
      <c r="CR1100" s="85"/>
      <c r="CS1100" s="85"/>
      <c r="CT1100" s="85"/>
      <c r="CU1100" s="85"/>
      <c r="CV1100" s="85"/>
      <c r="CW1100" s="85"/>
      <c r="CX1100" s="85"/>
      <c r="CY1100" s="85"/>
      <c r="CZ1100" s="85"/>
      <c r="DA1100" s="85"/>
      <c r="DB1100" s="85"/>
      <c r="DC1100" s="85"/>
      <c r="DD1100" s="85"/>
      <c r="DE1100" s="85"/>
      <c r="DF1100" s="85"/>
      <c r="DG1100" s="85"/>
      <c r="DH1100" s="85"/>
      <c r="DI1100" s="85"/>
      <c r="DJ1100" s="85"/>
      <c r="DK1100" s="85"/>
      <c r="DL1100" s="85"/>
    </row>
    <row r="1101" spans="1:116" s="12" customFormat="1" ht="48" customHeight="1">
      <c r="A1101" s="13"/>
      <c r="B1101" s="97">
        <v>22</v>
      </c>
      <c r="C1101" s="16" t="s">
        <v>925</v>
      </c>
      <c r="D1101" s="91" t="s">
        <v>926</v>
      </c>
      <c r="E1101" s="92">
        <v>32699</v>
      </c>
      <c r="F1101" s="31"/>
      <c r="G1101" s="31"/>
      <c r="H1101" s="92">
        <f t="shared" si="19"/>
        <v>32699</v>
      </c>
      <c r="I1101" s="60" t="s">
        <v>856</v>
      </c>
      <c r="J1101" s="31"/>
      <c r="K1101" s="31"/>
      <c r="L1101" s="31"/>
      <c r="M1101" s="31"/>
      <c r="N1101" s="31"/>
      <c r="O1101" s="16" t="s">
        <v>927</v>
      </c>
      <c r="P1101" s="33" t="s">
        <v>928</v>
      </c>
      <c r="Q1101" s="22"/>
      <c r="R1101" s="23"/>
      <c r="S1101" s="85"/>
      <c r="T1101" s="85"/>
      <c r="U1101" s="85"/>
      <c r="V1101" s="85"/>
      <c r="W1101" s="85"/>
      <c r="X1101" s="85"/>
      <c r="Y1101" s="85"/>
      <c r="Z1101" s="85"/>
      <c r="AA1101" s="85"/>
      <c r="AB1101" s="85"/>
      <c r="AC1101" s="85"/>
      <c r="AD1101" s="85"/>
      <c r="AE1101" s="85"/>
      <c r="AF1101" s="85"/>
      <c r="AG1101" s="85"/>
      <c r="AH1101" s="85"/>
      <c r="AI1101" s="85"/>
      <c r="AJ1101" s="85"/>
      <c r="AK1101" s="85"/>
      <c r="AL1101" s="85"/>
      <c r="AM1101" s="85"/>
      <c r="AN1101" s="85"/>
      <c r="AO1101" s="85"/>
      <c r="AP1101" s="85"/>
      <c r="AQ1101" s="85"/>
      <c r="AR1101" s="85"/>
      <c r="AS1101" s="85"/>
      <c r="AT1101" s="85"/>
      <c r="AU1101" s="85"/>
      <c r="AV1101" s="85"/>
      <c r="AW1101" s="85"/>
      <c r="AX1101" s="85"/>
      <c r="AY1101" s="85"/>
      <c r="AZ1101" s="85"/>
      <c r="BA1101" s="85"/>
      <c r="BB1101" s="85"/>
      <c r="BC1101" s="85"/>
      <c r="BD1101" s="85"/>
      <c r="BE1101" s="85"/>
      <c r="BF1101" s="85"/>
      <c r="BG1101" s="85"/>
      <c r="BH1101" s="85"/>
      <c r="BI1101" s="85"/>
      <c r="BJ1101" s="85"/>
      <c r="BK1101" s="85"/>
      <c r="BL1101" s="85"/>
      <c r="BM1101" s="85"/>
      <c r="BN1101" s="85"/>
      <c r="BO1101" s="85"/>
      <c r="BP1101" s="85"/>
      <c r="BQ1101" s="85"/>
      <c r="BR1101" s="85"/>
      <c r="BS1101" s="85"/>
      <c r="BT1101" s="85"/>
      <c r="BU1101" s="85"/>
      <c r="BV1101" s="85"/>
      <c r="BW1101" s="85"/>
      <c r="BX1101" s="85"/>
      <c r="BY1101" s="85"/>
      <c r="BZ1101" s="85"/>
      <c r="CA1101" s="85"/>
      <c r="CB1101" s="85"/>
      <c r="CC1101" s="85"/>
      <c r="CD1101" s="85"/>
      <c r="CE1101" s="85"/>
      <c r="CF1101" s="85"/>
      <c r="CG1101" s="85"/>
      <c r="CH1101" s="85"/>
      <c r="CI1101" s="85"/>
      <c r="CJ1101" s="85"/>
      <c r="CK1101" s="85"/>
      <c r="CL1101" s="85"/>
      <c r="CM1101" s="85"/>
      <c r="CN1101" s="85"/>
      <c r="CO1101" s="85"/>
      <c r="CP1101" s="85"/>
      <c r="CQ1101" s="85"/>
      <c r="CR1101" s="85"/>
      <c r="CS1101" s="85"/>
      <c r="CT1101" s="85"/>
      <c r="CU1101" s="85"/>
      <c r="CV1101" s="85"/>
      <c r="CW1101" s="85"/>
      <c r="CX1101" s="85"/>
      <c r="CY1101" s="85"/>
      <c r="CZ1101" s="85"/>
      <c r="DA1101" s="85"/>
      <c r="DB1101" s="85"/>
      <c r="DC1101" s="85"/>
      <c r="DD1101" s="85"/>
      <c r="DE1101" s="85"/>
      <c r="DF1101" s="85"/>
      <c r="DG1101" s="85"/>
      <c r="DH1101" s="85"/>
      <c r="DI1101" s="85"/>
      <c r="DJ1101" s="85"/>
      <c r="DK1101" s="85"/>
      <c r="DL1101" s="85"/>
    </row>
    <row r="1102" spans="1:116" s="12" customFormat="1" ht="48" customHeight="1">
      <c r="A1102" s="13"/>
      <c r="B1102" s="98">
        <v>23</v>
      </c>
      <c r="C1102" s="33" t="s">
        <v>929</v>
      </c>
      <c r="D1102" s="91" t="s">
        <v>930</v>
      </c>
      <c r="E1102" s="92">
        <v>10400</v>
      </c>
      <c r="F1102" s="92"/>
      <c r="G1102" s="92"/>
      <c r="H1102" s="92">
        <f t="shared" si="19"/>
        <v>10400</v>
      </c>
      <c r="I1102" s="94" t="s">
        <v>856</v>
      </c>
      <c r="J1102" s="92"/>
      <c r="K1102" s="92"/>
      <c r="L1102" s="92"/>
      <c r="M1102" s="92"/>
      <c r="N1102" s="92"/>
      <c r="O1102" s="33" t="s">
        <v>931</v>
      </c>
      <c r="P1102" s="33" t="s">
        <v>932</v>
      </c>
      <c r="Q1102" s="22"/>
      <c r="R1102" s="23"/>
      <c r="S1102" s="85"/>
      <c r="T1102" s="85"/>
      <c r="U1102" s="85"/>
      <c r="V1102" s="85"/>
      <c r="W1102" s="85"/>
      <c r="X1102" s="85"/>
      <c r="Y1102" s="85"/>
      <c r="Z1102" s="85"/>
      <c r="AA1102" s="85"/>
      <c r="AB1102" s="85"/>
      <c r="AC1102" s="85"/>
      <c r="AD1102" s="85"/>
      <c r="AE1102" s="85"/>
      <c r="AF1102" s="85"/>
      <c r="AG1102" s="85"/>
      <c r="AH1102" s="85"/>
      <c r="AI1102" s="85"/>
      <c r="AJ1102" s="85"/>
      <c r="AK1102" s="85"/>
      <c r="AL1102" s="85"/>
      <c r="AM1102" s="85"/>
      <c r="AN1102" s="85"/>
      <c r="AO1102" s="85"/>
      <c r="AP1102" s="85"/>
      <c r="AQ1102" s="85"/>
      <c r="AR1102" s="85"/>
      <c r="AS1102" s="85"/>
      <c r="AT1102" s="85"/>
      <c r="AU1102" s="85"/>
      <c r="AV1102" s="85"/>
      <c r="AW1102" s="85"/>
      <c r="AX1102" s="85"/>
      <c r="AY1102" s="85"/>
      <c r="AZ1102" s="85"/>
      <c r="BA1102" s="85"/>
      <c r="BB1102" s="85"/>
      <c r="BC1102" s="85"/>
      <c r="BD1102" s="85"/>
      <c r="BE1102" s="85"/>
      <c r="BF1102" s="85"/>
      <c r="BG1102" s="85"/>
      <c r="BH1102" s="85"/>
      <c r="BI1102" s="85"/>
      <c r="BJ1102" s="85"/>
      <c r="BK1102" s="85"/>
      <c r="BL1102" s="85"/>
      <c r="BM1102" s="85"/>
      <c r="BN1102" s="85"/>
      <c r="BO1102" s="85"/>
      <c r="BP1102" s="85"/>
      <c r="BQ1102" s="85"/>
      <c r="BR1102" s="85"/>
      <c r="BS1102" s="85"/>
      <c r="BT1102" s="85"/>
      <c r="BU1102" s="85"/>
      <c r="BV1102" s="85"/>
      <c r="BW1102" s="85"/>
      <c r="BX1102" s="85"/>
      <c r="BY1102" s="85"/>
      <c r="BZ1102" s="85"/>
      <c r="CA1102" s="85"/>
      <c r="CB1102" s="85"/>
      <c r="CC1102" s="85"/>
      <c r="CD1102" s="85"/>
      <c r="CE1102" s="85"/>
      <c r="CF1102" s="85"/>
      <c r="CG1102" s="85"/>
      <c r="CH1102" s="85"/>
      <c r="CI1102" s="85"/>
      <c r="CJ1102" s="85"/>
      <c r="CK1102" s="85"/>
      <c r="CL1102" s="85"/>
      <c r="CM1102" s="85"/>
      <c r="CN1102" s="85"/>
      <c r="CO1102" s="85"/>
      <c r="CP1102" s="85"/>
      <c r="CQ1102" s="85"/>
      <c r="CR1102" s="85"/>
      <c r="CS1102" s="85"/>
      <c r="CT1102" s="85"/>
      <c r="CU1102" s="85"/>
      <c r="CV1102" s="85"/>
      <c r="CW1102" s="85"/>
      <c r="CX1102" s="85"/>
      <c r="CY1102" s="85"/>
      <c r="CZ1102" s="85"/>
      <c r="DA1102" s="85"/>
      <c r="DB1102" s="85"/>
      <c r="DC1102" s="85"/>
      <c r="DD1102" s="85"/>
      <c r="DE1102" s="85"/>
      <c r="DF1102" s="85"/>
      <c r="DG1102" s="85"/>
      <c r="DH1102" s="85"/>
      <c r="DI1102" s="85"/>
      <c r="DJ1102" s="85"/>
      <c r="DK1102" s="85"/>
      <c r="DL1102" s="85"/>
    </row>
    <row r="1103" spans="1:116" s="12" customFormat="1" ht="48" customHeight="1">
      <c r="A1103" s="13"/>
      <c r="B1103" s="97">
        <v>24</v>
      </c>
      <c r="C1103" s="35" t="s">
        <v>933</v>
      </c>
      <c r="D1103" s="17" t="s">
        <v>934</v>
      </c>
      <c r="E1103" s="31">
        <v>12299</v>
      </c>
      <c r="F1103" s="31">
        <v>200</v>
      </c>
      <c r="G1103" s="31"/>
      <c r="H1103" s="92">
        <f t="shared" si="19"/>
        <v>12099</v>
      </c>
      <c r="I1103" s="60" t="s">
        <v>856</v>
      </c>
      <c r="J1103" s="31"/>
      <c r="K1103" s="31"/>
      <c r="L1103" s="31"/>
      <c r="M1103" s="31"/>
      <c r="N1103" s="31"/>
      <c r="O1103" s="16" t="s">
        <v>935</v>
      </c>
      <c r="P1103" s="33" t="s">
        <v>936</v>
      </c>
      <c r="Q1103" s="22"/>
      <c r="R1103" s="23"/>
      <c r="S1103" s="85"/>
      <c r="T1103" s="85"/>
      <c r="U1103" s="85"/>
      <c r="V1103" s="85"/>
      <c r="W1103" s="85"/>
      <c r="X1103" s="85"/>
      <c r="Y1103" s="85"/>
      <c r="Z1103" s="85"/>
      <c r="AA1103" s="85"/>
      <c r="AB1103" s="85"/>
      <c r="AC1103" s="85"/>
      <c r="AD1103" s="85"/>
      <c r="AE1103" s="85"/>
      <c r="AF1103" s="85"/>
      <c r="AG1103" s="85"/>
      <c r="AH1103" s="85"/>
      <c r="AI1103" s="85"/>
      <c r="AJ1103" s="85"/>
      <c r="AK1103" s="85"/>
      <c r="AL1103" s="85"/>
      <c r="AM1103" s="85"/>
      <c r="AN1103" s="85"/>
      <c r="AO1103" s="85"/>
      <c r="AP1103" s="85"/>
      <c r="AQ1103" s="85"/>
      <c r="AR1103" s="85"/>
      <c r="AS1103" s="85"/>
      <c r="AT1103" s="85"/>
      <c r="AU1103" s="85"/>
      <c r="AV1103" s="85"/>
      <c r="AW1103" s="85"/>
      <c r="AX1103" s="85"/>
      <c r="AY1103" s="85"/>
      <c r="AZ1103" s="85"/>
      <c r="BA1103" s="85"/>
      <c r="BB1103" s="85"/>
      <c r="BC1103" s="85"/>
      <c r="BD1103" s="85"/>
      <c r="BE1103" s="85"/>
      <c r="BF1103" s="85"/>
      <c r="BG1103" s="85"/>
      <c r="BH1103" s="85"/>
      <c r="BI1103" s="85"/>
      <c r="BJ1103" s="85"/>
      <c r="BK1103" s="85"/>
      <c r="BL1103" s="85"/>
      <c r="BM1103" s="85"/>
      <c r="BN1103" s="85"/>
      <c r="BO1103" s="85"/>
      <c r="BP1103" s="85"/>
      <c r="BQ1103" s="85"/>
      <c r="BR1103" s="85"/>
      <c r="BS1103" s="85"/>
      <c r="BT1103" s="85"/>
      <c r="BU1103" s="85"/>
      <c r="BV1103" s="85"/>
      <c r="BW1103" s="85"/>
      <c r="BX1103" s="85"/>
      <c r="BY1103" s="85"/>
      <c r="BZ1103" s="85"/>
      <c r="CA1103" s="85"/>
      <c r="CB1103" s="85"/>
      <c r="CC1103" s="85"/>
      <c r="CD1103" s="85"/>
      <c r="CE1103" s="85"/>
      <c r="CF1103" s="85"/>
      <c r="CG1103" s="85"/>
      <c r="CH1103" s="85"/>
      <c r="CI1103" s="85"/>
      <c r="CJ1103" s="85"/>
      <c r="CK1103" s="85"/>
      <c r="CL1103" s="85"/>
      <c r="CM1103" s="85"/>
      <c r="CN1103" s="85"/>
      <c r="CO1103" s="85"/>
      <c r="CP1103" s="85"/>
      <c r="CQ1103" s="85"/>
      <c r="CR1103" s="85"/>
      <c r="CS1103" s="85"/>
      <c r="CT1103" s="85"/>
      <c r="CU1103" s="85"/>
      <c r="CV1103" s="85"/>
      <c r="CW1103" s="85"/>
      <c r="CX1103" s="85"/>
      <c r="CY1103" s="85"/>
      <c r="CZ1103" s="85"/>
      <c r="DA1103" s="85"/>
      <c r="DB1103" s="85"/>
      <c r="DC1103" s="85"/>
      <c r="DD1103" s="85"/>
      <c r="DE1103" s="85"/>
      <c r="DF1103" s="85"/>
      <c r="DG1103" s="85"/>
      <c r="DH1103" s="85"/>
      <c r="DI1103" s="85"/>
      <c r="DJ1103" s="85"/>
      <c r="DK1103" s="85"/>
      <c r="DL1103" s="85"/>
    </row>
    <row r="1104" spans="1:116" s="12" customFormat="1" ht="48" customHeight="1">
      <c r="A1104" s="13"/>
      <c r="B1104" s="97">
        <v>25</v>
      </c>
      <c r="C1104" s="17" t="s">
        <v>937</v>
      </c>
      <c r="D1104" s="17" t="s">
        <v>938</v>
      </c>
      <c r="E1104" s="31">
        <v>40697</v>
      </c>
      <c r="F1104" s="31">
        <v>0</v>
      </c>
      <c r="G1104" s="31"/>
      <c r="H1104" s="92">
        <f t="shared" si="19"/>
        <v>40697</v>
      </c>
      <c r="I1104" s="94" t="s">
        <v>939</v>
      </c>
      <c r="J1104" s="31"/>
      <c r="K1104" s="31"/>
      <c r="L1104" s="31"/>
      <c r="M1104" s="31"/>
      <c r="N1104" s="31"/>
      <c r="O1104" s="16" t="s">
        <v>940</v>
      </c>
      <c r="P1104" s="33" t="s">
        <v>941</v>
      </c>
      <c r="Q1104" s="22"/>
      <c r="R1104" s="23"/>
      <c r="S1104" s="85"/>
      <c r="T1104" s="85"/>
      <c r="U1104" s="85"/>
      <c r="V1104" s="85"/>
      <c r="W1104" s="85"/>
      <c r="X1104" s="85"/>
      <c r="Y1104" s="85"/>
      <c r="Z1104" s="85"/>
      <c r="AA1104" s="85"/>
      <c r="AB1104" s="85"/>
      <c r="AC1104" s="85"/>
      <c r="AD1104" s="85"/>
      <c r="AE1104" s="85"/>
      <c r="AF1104" s="85"/>
      <c r="AG1104" s="85"/>
      <c r="AH1104" s="85"/>
      <c r="AI1104" s="85"/>
      <c r="AJ1104" s="85"/>
      <c r="AK1104" s="85"/>
      <c r="AL1104" s="85"/>
      <c r="AM1104" s="85"/>
      <c r="AN1104" s="85"/>
      <c r="AO1104" s="85"/>
      <c r="AP1104" s="85"/>
      <c r="AQ1104" s="85"/>
      <c r="AR1104" s="85"/>
      <c r="AS1104" s="85"/>
      <c r="AT1104" s="85"/>
      <c r="AU1104" s="85"/>
      <c r="AV1104" s="85"/>
      <c r="AW1104" s="85"/>
      <c r="AX1104" s="85"/>
      <c r="AY1104" s="85"/>
      <c r="AZ1104" s="85"/>
      <c r="BA1104" s="85"/>
      <c r="BB1104" s="85"/>
      <c r="BC1104" s="85"/>
      <c r="BD1104" s="85"/>
      <c r="BE1104" s="85"/>
      <c r="BF1104" s="85"/>
      <c r="BG1104" s="85"/>
      <c r="BH1104" s="85"/>
      <c r="BI1104" s="85"/>
      <c r="BJ1104" s="85"/>
      <c r="BK1104" s="85"/>
      <c r="BL1104" s="85"/>
      <c r="BM1104" s="85"/>
      <c r="BN1104" s="85"/>
      <c r="BO1104" s="85"/>
      <c r="BP1104" s="85"/>
      <c r="BQ1104" s="85"/>
      <c r="BR1104" s="85"/>
      <c r="BS1104" s="85"/>
      <c r="BT1104" s="85"/>
      <c r="BU1104" s="85"/>
      <c r="BV1104" s="85"/>
      <c r="BW1104" s="85"/>
      <c r="BX1104" s="85"/>
      <c r="BY1104" s="85"/>
      <c r="BZ1104" s="85"/>
      <c r="CA1104" s="85"/>
      <c r="CB1104" s="85"/>
      <c r="CC1104" s="85"/>
      <c r="CD1104" s="85"/>
      <c r="CE1104" s="85"/>
      <c r="CF1104" s="85"/>
      <c r="CG1104" s="85"/>
      <c r="CH1104" s="85"/>
      <c r="CI1104" s="85"/>
      <c r="CJ1104" s="85"/>
      <c r="CK1104" s="85"/>
      <c r="CL1104" s="85"/>
      <c r="CM1104" s="85"/>
      <c r="CN1104" s="85"/>
      <c r="CO1104" s="85"/>
      <c r="CP1104" s="85"/>
      <c r="CQ1104" s="85"/>
      <c r="CR1104" s="85"/>
      <c r="CS1104" s="85"/>
      <c r="CT1104" s="85"/>
      <c r="CU1104" s="85"/>
      <c r="CV1104" s="85"/>
      <c r="CW1104" s="85"/>
      <c r="CX1104" s="85"/>
      <c r="CY1104" s="85"/>
      <c r="CZ1104" s="85"/>
      <c r="DA1104" s="85"/>
      <c r="DB1104" s="85"/>
      <c r="DC1104" s="85"/>
      <c r="DD1104" s="85"/>
      <c r="DE1104" s="85"/>
      <c r="DF1104" s="85"/>
      <c r="DG1104" s="85"/>
      <c r="DH1104" s="85"/>
      <c r="DI1104" s="85"/>
      <c r="DJ1104" s="85"/>
      <c r="DK1104" s="85"/>
      <c r="DL1104" s="85"/>
    </row>
    <row r="1105" spans="1:116" s="12" customFormat="1" ht="48" customHeight="1">
      <c r="A1105" s="13"/>
      <c r="B1105" s="98">
        <v>26</v>
      </c>
      <c r="C1105" s="35" t="s">
        <v>942</v>
      </c>
      <c r="D1105" s="17" t="s">
        <v>938</v>
      </c>
      <c r="E1105" s="31">
        <v>32000</v>
      </c>
      <c r="F1105" s="31">
        <v>0</v>
      </c>
      <c r="G1105" s="31"/>
      <c r="H1105" s="92">
        <f t="shared" si="19"/>
        <v>32000</v>
      </c>
      <c r="I1105" s="94" t="s">
        <v>943</v>
      </c>
      <c r="J1105" s="31"/>
      <c r="K1105" s="31"/>
      <c r="L1105" s="31"/>
      <c r="M1105" s="31"/>
      <c r="N1105" s="31"/>
      <c r="O1105" s="16" t="s">
        <v>944</v>
      </c>
      <c r="P1105" s="33" t="s">
        <v>945</v>
      </c>
      <c r="Q1105" s="22"/>
      <c r="R1105" s="23"/>
      <c r="S1105" s="85"/>
      <c r="T1105" s="85"/>
      <c r="U1105" s="85"/>
      <c r="V1105" s="85"/>
      <c r="W1105" s="85"/>
      <c r="X1105" s="85"/>
      <c r="Y1105" s="85"/>
      <c r="Z1105" s="85"/>
      <c r="AA1105" s="85"/>
      <c r="AB1105" s="85"/>
      <c r="AC1105" s="85"/>
      <c r="AD1105" s="85"/>
      <c r="AE1105" s="85"/>
      <c r="AF1105" s="85"/>
      <c r="AG1105" s="85"/>
      <c r="AH1105" s="85"/>
      <c r="AI1105" s="85"/>
      <c r="AJ1105" s="85"/>
      <c r="AK1105" s="85"/>
      <c r="AL1105" s="85"/>
      <c r="AM1105" s="85"/>
      <c r="AN1105" s="85"/>
      <c r="AO1105" s="85"/>
      <c r="AP1105" s="85"/>
      <c r="AQ1105" s="85"/>
      <c r="AR1105" s="85"/>
      <c r="AS1105" s="85"/>
      <c r="AT1105" s="85"/>
      <c r="AU1105" s="85"/>
      <c r="AV1105" s="85"/>
      <c r="AW1105" s="85"/>
      <c r="AX1105" s="85"/>
      <c r="AY1105" s="85"/>
      <c r="AZ1105" s="85"/>
      <c r="BA1105" s="85"/>
      <c r="BB1105" s="85"/>
      <c r="BC1105" s="85"/>
      <c r="BD1105" s="85"/>
      <c r="BE1105" s="85"/>
      <c r="BF1105" s="85"/>
      <c r="BG1105" s="85"/>
      <c r="BH1105" s="85"/>
      <c r="BI1105" s="85"/>
      <c r="BJ1105" s="85"/>
      <c r="BK1105" s="85"/>
      <c r="BL1105" s="85"/>
      <c r="BM1105" s="85"/>
      <c r="BN1105" s="85"/>
      <c r="BO1105" s="85"/>
      <c r="BP1105" s="85"/>
      <c r="BQ1105" s="85"/>
      <c r="BR1105" s="85"/>
      <c r="BS1105" s="85"/>
      <c r="BT1105" s="85"/>
      <c r="BU1105" s="85"/>
      <c r="BV1105" s="85"/>
      <c r="BW1105" s="85"/>
      <c r="BX1105" s="85"/>
      <c r="BY1105" s="85"/>
      <c r="BZ1105" s="85"/>
      <c r="CA1105" s="85"/>
      <c r="CB1105" s="85"/>
      <c r="CC1105" s="85"/>
      <c r="CD1105" s="85"/>
      <c r="CE1105" s="85"/>
      <c r="CF1105" s="85"/>
      <c r="CG1105" s="85"/>
      <c r="CH1105" s="85"/>
      <c r="CI1105" s="85"/>
      <c r="CJ1105" s="85"/>
      <c r="CK1105" s="85"/>
      <c r="CL1105" s="85"/>
      <c r="CM1105" s="85"/>
      <c r="CN1105" s="85"/>
      <c r="CO1105" s="85"/>
      <c r="CP1105" s="85"/>
      <c r="CQ1105" s="85"/>
      <c r="CR1105" s="85"/>
      <c r="CS1105" s="85"/>
      <c r="CT1105" s="85"/>
      <c r="CU1105" s="85"/>
      <c r="CV1105" s="85"/>
      <c r="CW1105" s="85"/>
      <c r="CX1105" s="85"/>
      <c r="CY1105" s="85"/>
      <c r="CZ1105" s="85"/>
      <c r="DA1105" s="85"/>
      <c r="DB1105" s="85"/>
      <c r="DC1105" s="85"/>
      <c r="DD1105" s="85"/>
      <c r="DE1105" s="85"/>
      <c r="DF1105" s="85"/>
      <c r="DG1105" s="85"/>
      <c r="DH1105" s="85"/>
      <c r="DI1105" s="85"/>
      <c r="DJ1105" s="85"/>
      <c r="DK1105" s="85"/>
      <c r="DL1105" s="85"/>
    </row>
    <row r="1106" spans="1:116" s="12" customFormat="1" ht="48" customHeight="1">
      <c r="A1106" s="13"/>
      <c r="B1106" s="97">
        <v>27</v>
      </c>
      <c r="C1106" s="17" t="s">
        <v>946</v>
      </c>
      <c r="D1106" s="17" t="s">
        <v>947</v>
      </c>
      <c r="E1106" s="31">
        <v>20600</v>
      </c>
      <c r="F1106" s="31">
        <v>0</v>
      </c>
      <c r="G1106" s="31"/>
      <c r="H1106" s="92">
        <f t="shared" si="19"/>
        <v>20600</v>
      </c>
      <c r="I1106" s="94" t="s">
        <v>939</v>
      </c>
      <c r="J1106" s="31"/>
      <c r="K1106" s="31"/>
      <c r="L1106" s="31"/>
      <c r="M1106" s="31"/>
      <c r="N1106" s="31"/>
      <c r="O1106" s="16" t="s">
        <v>948</v>
      </c>
      <c r="P1106" s="33" t="s">
        <v>949</v>
      </c>
      <c r="Q1106" s="22"/>
      <c r="R1106" s="23"/>
      <c r="S1106" s="85"/>
      <c r="T1106" s="85"/>
      <c r="U1106" s="85"/>
      <c r="V1106" s="85"/>
      <c r="W1106" s="85"/>
      <c r="X1106" s="85"/>
      <c r="Y1106" s="85"/>
      <c r="Z1106" s="85"/>
      <c r="AA1106" s="85"/>
      <c r="AB1106" s="85"/>
      <c r="AC1106" s="85"/>
      <c r="AD1106" s="85"/>
      <c r="AE1106" s="85"/>
      <c r="AF1106" s="85"/>
      <c r="AG1106" s="85"/>
      <c r="AH1106" s="85"/>
      <c r="AI1106" s="85"/>
      <c r="AJ1106" s="85"/>
      <c r="AK1106" s="85"/>
      <c r="AL1106" s="85"/>
      <c r="AM1106" s="85"/>
      <c r="AN1106" s="85"/>
      <c r="AO1106" s="85"/>
      <c r="AP1106" s="85"/>
      <c r="AQ1106" s="85"/>
      <c r="AR1106" s="85"/>
      <c r="AS1106" s="85"/>
      <c r="AT1106" s="85"/>
      <c r="AU1106" s="85"/>
      <c r="AV1106" s="85"/>
      <c r="AW1106" s="85"/>
      <c r="AX1106" s="85"/>
      <c r="AY1106" s="85"/>
      <c r="AZ1106" s="85"/>
      <c r="BA1106" s="85"/>
      <c r="BB1106" s="85"/>
      <c r="BC1106" s="85"/>
      <c r="BD1106" s="85"/>
      <c r="BE1106" s="85"/>
      <c r="BF1106" s="85"/>
      <c r="BG1106" s="85"/>
      <c r="BH1106" s="85"/>
      <c r="BI1106" s="85"/>
      <c r="BJ1106" s="85"/>
      <c r="BK1106" s="85"/>
      <c r="BL1106" s="85"/>
      <c r="BM1106" s="85"/>
      <c r="BN1106" s="85"/>
      <c r="BO1106" s="85"/>
      <c r="BP1106" s="85"/>
      <c r="BQ1106" s="85"/>
      <c r="BR1106" s="85"/>
      <c r="BS1106" s="85"/>
      <c r="BT1106" s="85"/>
      <c r="BU1106" s="85"/>
      <c r="BV1106" s="85"/>
      <c r="BW1106" s="85"/>
      <c r="BX1106" s="85"/>
      <c r="BY1106" s="85"/>
      <c r="BZ1106" s="85"/>
      <c r="CA1106" s="85"/>
      <c r="CB1106" s="85"/>
      <c r="CC1106" s="85"/>
      <c r="CD1106" s="85"/>
      <c r="CE1106" s="85"/>
      <c r="CF1106" s="85"/>
      <c r="CG1106" s="85"/>
      <c r="CH1106" s="85"/>
      <c r="CI1106" s="85"/>
      <c r="CJ1106" s="85"/>
      <c r="CK1106" s="85"/>
      <c r="CL1106" s="85"/>
      <c r="CM1106" s="85"/>
      <c r="CN1106" s="85"/>
      <c r="CO1106" s="85"/>
      <c r="CP1106" s="85"/>
      <c r="CQ1106" s="85"/>
      <c r="CR1106" s="85"/>
      <c r="CS1106" s="85"/>
      <c r="CT1106" s="85"/>
      <c r="CU1106" s="85"/>
      <c r="CV1106" s="85"/>
      <c r="CW1106" s="85"/>
      <c r="CX1106" s="85"/>
      <c r="CY1106" s="85"/>
      <c r="CZ1106" s="85"/>
      <c r="DA1106" s="85"/>
      <c r="DB1106" s="85"/>
      <c r="DC1106" s="85"/>
      <c r="DD1106" s="85"/>
      <c r="DE1106" s="85"/>
      <c r="DF1106" s="85"/>
      <c r="DG1106" s="85"/>
      <c r="DH1106" s="85"/>
      <c r="DI1106" s="85"/>
      <c r="DJ1106" s="85"/>
      <c r="DK1106" s="85"/>
      <c r="DL1106" s="85"/>
    </row>
    <row r="1107" spans="1:116" s="12" customFormat="1" ht="48" customHeight="1">
      <c r="A1107" s="13"/>
      <c r="B1107" s="97">
        <v>28</v>
      </c>
      <c r="C1107" s="35" t="s">
        <v>950</v>
      </c>
      <c r="D1107" s="17" t="s">
        <v>951</v>
      </c>
      <c r="E1107" s="31">
        <v>13720</v>
      </c>
      <c r="F1107" s="31">
        <v>0</v>
      </c>
      <c r="G1107" s="31"/>
      <c r="H1107" s="92">
        <f t="shared" si="19"/>
        <v>13720</v>
      </c>
      <c r="I1107" s="94" t="s">
        <v>943</v>
      </c>
      <c r="J1107" s="31"/>
      <c r="K1107" s="31"/>
      <c r="L1107" s="31"/>
      <c r="M1107" s="31"/>
      <c r="N1107" s="31"/>
      <c r="O1107" s="16" t="s">
        <v>952</v>
      </c>
      <c r="P1107" s="16" t="s">
        <v>953</v>
      </c>
      <c r="Q1107" s="22"/>
      <c r="R1107" s="23"/>
      <c r="S1107" s="85"/>
      <c r="T1107" s="85"/>
      <c r="U1107" s="85"/>
      <c r="V1107" s="85"/>
      <c r="W1107" s="85"/>
      <c r="X1107" s="85"/>
      <c r="Y1107" s="85"/>
      <c r="Z1107" s="85"/>
      <c r="AA1107" s="85"/>
      <c r="AB1107" s="85"/>
      <c r="AC1107" s="85"/>
      <c r="AD1107" s="85"/>
      <c r="AE1107" s="85"/>
      <c r="AF1107" s="85"/>
      <c r="AG1107" s="85"/>
      <c r="AH1107" s="85"/>
      <c r="AI1107" s="85"/>
      <c r="AJ1107" s="85"/>
      <c r="AK1107" s="85"/>
      <c r="AL1107" s="85"/>
      <c r="AM1107" s="85"/>
      <c r="AN1107" s="85"/>
      <c r="AO1107" s="85"/>
      <c r="AP1107" s="85"/>
      <c r="AQ1107" s="85"/>
      <c r="AR1107" s="85"/>
      <c r="AS1107" s="85"/>
      <c r="AT1107" s="85"/>
      <c r="AU1107" s="85"/>
      <c r="AV1107" s="85"/>
      <c r="AW1107" s="85"/>
      <c r="AX1107" s="85"/>
      <c r="AY1107" s="85"/>
      <c r="AZ1107" s="85"/>
      <c r="BA1107" s="85"/>
      <c r="BB1107" s="85"/>
      <c r="BC1107" s="85"/>
      <c r="BD1107" s="85"/>
      <c r="BE1107" s="85"/>
      <c r="BF1107" s="85"/>
      <c r="BG1107" s="85"/>
      <c r="BH1107" s="85"/>
      <c r="BI1107" s="85"/>
      <c r="BJ1107" s="85"/>
      <c r="BK1107" s="85"/>
      <c r="BL1107" s="85"/>
      <c r="BM1107" s="85"/>
      <c r="BN1107" s="85"/>
      <c r="BO1107" s="85"/>
      <c r="BP1107" s="85"/>
      <c r="BQ1107" s="85"/>
      <c r="BR1107" s="85"/>
      <c r="BS1107" s="85"/>
      <c r="BT1107" s="85"/>
      <c r="BU1107" s="85"/>
      <c r="BV1107" s="85"/>
      <c r="BW1107" s="85"/>
      <c r="BX1107" s="85"/>
      <c r="BY1107" s="85"/>
      <c r="BZ1107" s="85"/>
      <c r="CA1107" s="85"/>
      <c r="CB1107" s="85"/>
      <c r="CC1107" s="85"/>
      <c r="CD1107" s="85"/>
      <c r="CE1107" s="85"/>
      <c r="CF1107" s="85"/>
      <c r="CG1107" s="85"/>
      <c r="CH1107" s="85"/>
      <c r="CI1107" s="85"/>
      <c r="CJ1107" s="85"/>
      <c r="CK1107" s="85"/>
      <c r="CL1107" s="85"/>
      <c r="CM1107" s="85"/>
      <c r="CN1107" s="85"/>
      <c r="CO1107" s="85"/>
      <c r="CP1107" s="85"/>
      <c r="CQ1107" s="85"/>
      <c r="CR1107" s="85"/>
      <c r="CS1107" s="85"/>
      <c r="CT1107" s="85"/>
      <c r="CU1107" s="85"/>
      <c r="CV1107" s="85"/>
      <c r="CW1107" s="85"/>
      <c r="CX1107" s="85"/>
      <c r="CY1107" s="85"/>
      <c r="CZ1107" s="85"/>
      <c r="DA1107" s="85"/>
      <c r="DB1107" s="85"/>
      <c r="DC1107" s="85"/>
      <c r="DD1107" s="85"/>
      <c r="DE1107" s="85"/>
      <c r="DF1107" s="85"/>
      <c r="DG1107" s="85"/>
      <c r="DH1107" s="85"/>
      <c r="DI1107" s="85"/>
      <c r="DJ1107" s="85"/>
      <c r="DK1107" s="85"/>
      <c r="DL1107" s="85"/>
    </row>
    <row r="1108" spans="1:116" s="12" customFormat="1" ht="48" customHeight="1">
      <c r="A1108" s="13"/>
      <c r="B1108" s="98">
        <v>29</v>
      </c>
      <c r="C1108" s="35" t="s">
        <v>954</v>
      </c>
      <c r="D1108" s="17" t="s">
        <v>955</v>
      </c>
      <c r="E1108" s="31">
        <v>3400</v>
      </c>
      <c r="F1108" s="31">
        <v>0</v>
      </c>
      <c r="G1108" s="31"/>
      <c r="H1108" s="92">
        <f t="shared" si="19"/>
        <v>3400</v>
      </c>
      <c r="I1108" s="94" t="s">
        <v>956</v>
      </c>
      <c r="J1108" s="31"/>
      <c r="K1108" s="31"/>
      <c r="L1108" s="31"/>
      <c r="M1108" s="31"/>
      <c r="N1108" s="31"/>
      <c r="O1108" s="16" t="s">
        <v>957</v>
      </c>
      <c r="P1108" s="16" t="s">
        <v>958</v>
      </c>
      <c r="Q1108" s="22"/>
      <c r="R1108" s="23"/>
      <c r="S1108" s="85"/>
      <c r="T1108" s="85"/>
      <c r="U1108" s="85"/>
      <c r="V1108" s="85"/>
      <c r="W1108" s="85"/>
      <c r="X1108" s="85"/>
      <c r="Y1108" s="85"/>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c r="AT1108" s="85"/>
      <c r="AU1108" s="85"/>
      <c r="AV1108" s="85"/>
      <c r="AW1108" s="85"/>
      <c r="AX1108" s="85"/>
      <c r="AY1108" s="85"/>
      <c r="AZ1108" s="85"/>
      <c r="BA1108" s="85"/>
      <c r="BB1108" s="85"/>
      <c r="BC1108" s="85"/>
      <c r="BD1108" s="85"/>
      <c r="BE1108" s="85"/>
      <c r="BF1108" s="85"/>
      <c r="BG1108" s="85"/>
      <c r="BH1108" s="85"/>
      <c r="BI1108" s="85"/>
      <c r="BJ1108" s="85"/>
      <c r="BK1108" s="85"/>
      <c r="BL1108" s="85"/>
      <c r="BM1108" s="85"/>
      <c r="BN1108" s="85"/>
      <c r="BO1108" s="85"/>
      <c r="BP1108" s="85"/>
      <c r="BQ1108" s="85"/>
      <c r="BR1108" s="85"/>
      <c r="BS1108" s="85"/>
      <c r="BT1108" s="85"/>
      <c r="BU1108" s="85"/>
      <c r="BV1108" s="85"/>
      <c r="BW1108" s="85"/>
      <c r="BX1108" s="85"/>
      <c r="BY1108" s="85"/>
      <c r="BZ1108" s="85"/>
      <c r="CA1108" s="85"/>
      <c r="CB1108" s="85"/>
      <c r="CC1108" s="85"/>
      <c r="CD1108" s="85"/>
      <c r="CE1108" s="85"/>
      <c r="CF1108" s="85"/>
      <c r="CG1108" s="85"/>
      <c r="CH1108" s="85"/>
      <c r="CI1108" s="85"/>
      <c r="CJ1108" s="85"/>
      <c r="CK1108" s="85"/>
      <c r="CL1108" s="85"/>
      <c r="CM1108" s="85"/>
      <c r="CN1108" s="85"/>
      <c r="CO1108" s="85"/>
      <c r="CP1108" s="85"/>
      <c r="CQ1108" s="85"/>
      <c r="CR1108" s="85"/>
      <c r="CS1108" s="85"/>
      <c r="CT1108" s="85"/>
      <c r="CU1108" s="85"/>
      <c r="CV1108" s="85"/>
      <c r="CW1108" s="85"/>
      <c r="CX1108" s="85"/>
      <c r="CY1108" s="85"/>
      <c r="CZ1108" s="85"/>
      <c r="DA1108" s="85"/>
      <c r="DB1108" s="85"/>
      <c r="DC1108" s="85"/>
      <c r="DD1108" s="85"/>
      <c r="DE1108" s="85"/>
      <c r="DF1108" s="85"/>
      <c r="DG1108" s="85"/>
      <c r="DH1108" s="85"/>
      <c r="DI1108" s="85"/>
      <c r="DJ1108" s="85"/>
      <c r="DK1108" s="85"/>
      <c r="DL1108" s="85"/>
    </row>
    <row r="1109" spans="1:116" s="12" customFormat="1" ht="48" customHeight="1">
      <c r="A1109" s="13"/>
      <c r="B1109" s="97">
        <v>30</v>
      </c>
      <c r="C1109" s="35" t="s">
        <v>3399</v>
      </c>
      <c r="D1109" s="17" t="s">
        <v>959</v>
      </c>
      <c r="E1109" s="31">
        <v>22868</v>
      </c>
      <c r="F1109" s="31">
        <v>0</v>
      </c>
      <c r="G1109" s="31"/>
      <c r="H1109" s="92">
        <f t="shared" si="19"/>
        <v>22868</v>
      </c>
      <c r="I1109" s="94" t="s">
        <v>960</v>
      </c>
      <c r="J1109" s="31"/>
      <c r="K1109" s="31"/>
      <c r="L1109" s="31"/>
      <c r="M1109" s="31"/>
      <c r="N1109" s="31"/>
      <c r="O1109" s="16" t="s">
        <v>961</v>
      </c>
      <c r="P1109" s="16" t="s">
        <v>962</v>
      </c>
      <c r="Q1109" s="22"/>
      <c r="R1109" s="23"/>
      <c r="S1109" s="85"/>
      <c r="T1109" s="85"/>
      <c r="U1109" s="85"/>
      <c r="V1109" s="85"/>
      <c r="W1109" s="85"/>
      <c r="X1109" s="85"/>
      <c r="Y1109" s="85"/>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c r="AT1109" s="85"/>
      <c r="AU1109" s="85"/>
      <c r="AV1109" s="85"/>
      <c r="AW1109" s="85"/>
      <c r="AX1109" s="85"/>
      <c r="AY1109" s="85"/>
      <c r="AZ1109" s="85"/>
      <c r="BA1109" s="85"/>
      <c r="BB1109" s="85"/>
      <c r="BC1109" s="85"/>
      <c r="BD1109" s="85"/>
      <c r="BE1109" s="85"/>
      <c r="BF1109" s="85"/>
      <c r="BG1109" s="85"/>
      <c r="BH1109" s="85"/>
      <c r="BI1109" s="85"/>
      <c r="BJ1109" s="85"/>
      <c r="BK1109" s="85"/>
      <c r="BL1109" s="85"/>
      <c r="BM1109" s="85"/>
      <c r="BN1109" s="85"/>
      <c r="BO1109" s="85"/>
      <c r="BP1109" s="85"/>
      <c r="BQ1109" s="85"/>
      <c r="BR1109" s="85"/>
      <c r="BS1109" s="85"/>
      <c r="BT1109" s="85"/>
      <c r="BU1109" s="85"/>
      <c r="BV1109" s="85"/>
      <c r="BW1109" s="85"/>
      <c r="BX1109" s="85"/>
      <c r="BY1109" s="85"/>
      <c r="BZ1109" s="85"/>
      <c r="CA1109" s="85"/>
      <c r="CB1109" s="85"/>
      <c r="CC1109" s="85"/>
      <c r="CD1109" s="85"/>
      <c r="CE1109" s="85"/>
      <c r="CF1109" s="85"/>
      <c r="CG1109" s="85"/>
      <c r="CH1109" s="85"/>
      <c r="CI1109" s="85"/>
      <c r="CJ1109" s="85"/>
      <c r="CK1109" s="85"/>
      <c r="CL1109" s="85"/>
      <c r="CM1109" s="85"/>
      <c r="CN1109" s="85"/>
      <c r="CO1109" s="85"/>
      <c r="CP1109" s="85"/>
      <c r="CQ1109" s="85"/>
      <c r="CR1109" s="85"/>
      <c r="CS1109" s="85"/>
      <c r="CT1109" s="85"/>
      <c r="CU1109" s="85"/>
      <c r="CV1109" s="85"/>
      <c r="CW1109" s="85"/>
      <c r="CX1109" s="85"/>
      <c r="CY1109" s="85"/>
      <c r="CZ1109" s="85"/>
      <c r="DA1109" s="85"/>
      <c r="DB1109" s="85"/>
      <c r="DC1109" s="85"/>
      <c r="DD1109" s="85"/>
      <c r="DE1109" s="85"/>
      <c r="DF1109" s="85"/>
      <c r="DG1109" s="85"/>
      <c r="DH1109" s="85"/>
      <c r="DI1109" s="85"/>
      <c r="DJ1109" s="85"/>
      <c r="DK1109" s="85"/>
      <c r="DL1109" s="85"/>
    </row>
    <row r="1110" spans="1:116" s="12" customFormat="1" ht="48" customHeight="1">
      <c r="A1110" s="13"/>
      <c r="B1110" s="97">
        <v>31</v>
      </c>
      <c r="C1110" s="35" t="s">
        <v>3399</v>
      </c>
      <c r="D1110" s="17" t="s">
        <v>959</v>
      </c>
      <c r="E1110" s="31">
        <v>44485</v>
      </c>
      <c r="F1110" s="31">
        <v>0</v>
      </c>
      <c r="G1110" s="31"/>
      <c r="H1110" s="92">
        <f t="shared" si="19"/>
        <v>44485</v>
      </c>
      <c r="I1110" s="94" t="s">
        <v>963</v>
      </c>
      <c r="J1110" s="31"/>
      <c r="K1110" s="31"/>
      <c r="L1110" s="31"/>
      <c r="M1110" s="31"/>
      <c r="N1110" s="31"/>
      <c r="O1110" s="16" t="s">
        <v>964</v>
      </c>
      <c r="P1110" s="16" t="s">
        <v>965</v>
      </c>
      <c r="Q1110" s="22"/>
      <c r="R1110" s="23"/>
      <c r="S1110" s="85"/>
      <c r="T1110" s="85"/>
      <c r="U1110" s="85"/>
      <c r="V1110" s="85"/>
      <c r="W1110" s="85"/>
      <c r="X1110" s="85"/>
      <c r="Y1110" s="85"/>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c r="AT1110" s="85"/>
      <c r="AU1110" s="85"/>
      <c r="AV1110" s="85"/>
      <c r="AW1110" s="85"/>
      <c r="AX1110" s="85"/>
      <c r="AY1110" s="85"/>
      <c r="AZ1110" s="85"/>
      <c r="BA1110" s="85"/>
      <c r="BB1110" s="85"/>
      <c r="BC1110" s="85"/>
      <c r="BD1110" s="85"/>
      <c r="BE1110" s="85"/>
      <c r="BF1110" s="85"/>
      <c r="BG1110" s="85"/>
      <c r="BH1110" s="85"/>
      <c r="BI1110" s="85"/>
      <c r="BJ1110" s="85"/>
      <c r="BK1110" s="85"/>
      <c r="BL1110" s="85"/>
      <c r="BM1110" s="85"/>
      <c r="BN1110" s="85"/>
      <c r="BO1110" s="85"/>
      <c r="BP1110" s="85"/>
      <c r="BQ1110" s="85"/>
      <c r="BR1110" s="85"/>
      <c r="BS1110" s="85"/>
      <c r="BT1110" s="85"/>
      <c r="BU1110" s="85"/>
      <c r="BV1110" s="85"/>
      <c r="BW1110" s="85"/>
      <c r="BX1110" s="85"/>
      <c r="BY1110" s="85"/>
      <c r="BZ1110" s="85"/>
      <c r="CA1110" s="85"/>
      <c r="CB1110" s="85"/>
      <c r="CC1110" s="85"/>
      <c r="CD1110" s="85"/>
      <c r="CE1110" s="85"/>
      <c r="CF1110" s="85"/>
      <c r="CG1110" s="85"/>
      <c r="CH1110" s="85"/>
      <c r="CI1110" s="85"/>
      <c r="CJ1110" s="85"/>
      <c r="CK1110" s="85"/>
      <c r="CL1110" s="85"/>
      <c r="CM1110" s="85"/>
      <c r="CN1110" s="85"/>
      <c r="CO1110" s="85"/>
      <c r="CP1110" s="85"/>
      <c r="CQ1110" s="85"/>
      <c r="CR1110" s="85"/>
      <c r="CS1110" s="85"/>
      <c r="CT1110" s="85"/>
      <c r="CU1110" s="85"/>
      <c r="CV1110" s="85"/>
      <c r="CW1110" s="85"/>
      <c r="CX1110" s="85"/>
      <c r="CY1110" s="85"/>
      <c r="CZ1110" s="85"/>
      <c r="DA1110" s="85"/>
      <c r="DB1110" s="85"/>
      <c r="DC1110" s="85"/>
      <c r="DD1110" s="85"/>
      <c r="DE1110" s="85"/>
      <c r="DF1110" s="85"/>
      <c r="DG1110" s="85"/>
      <c r="DH1110" s="85"/>
      <c r="DI1110" s="85"/>
      <c r="DJ1110" s="85"/>
      <c r="DK1110" s="85"/>
      <c r="DL1110" s="85"/>
    </row>
    <row r="1111" spans="1:116" s="12" customFormat="1" ht="48" customHeight="1">
      <c r="A1111" s="13"/>
      <c r="B1111" s="98">
        <v>32</v>
      </c>
      <c r="C1111" s="17" t="s">
        <v>966</v>
      </c>
      <c r="D1111" s="17" t="s">
        <v>967</v>
      </c>
      <c r="E1111" s="31">
        <v>800</v>
      </c>
      <c r="F1111" s="31">
        <v>0</v>
      </c>
      <c r="G1111" s="31"/>
      <c r="H1111" s="92">
        <f t="shared" si="19"/>
        <v>800</v>
      </c>
      <c r="I1111" s="94" t="s">
        <v>963</v>
      </c>
      <c r="J1111" s="31"/>
      <c r="K1111" s="45"/>
      <c r="L1111" s="31"/>
      <c r="M1111" s="31"/>
      <c r="N1111" s="31"/>
      <c r="O1111" s="16" t="s">
        <v>968</v>
      </c>
      <c r="P1111" s="16" t="s">
        <v>969</v>
      </c>
      <c r="Q1111" s="22"/>
      <c r="R1111" s="23"/>
      <c r="S1111" s="85"/>
      <c r="T1111" s="85"/>
      <c r="U1111" s="85"/>
      <c r="V1111" s="85"/>
      <c r="W1111" s="85"/>
      <c r="X1111" s="85"/>
      <c r="Y1111" s="85"/>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c r="AT1111" s="85"/>
      <c r="AU1111" s="85"/>
      <c r="AV1111" s="85"/>
      <c r="AW1111" s="85"/>
      <c r="AX1111" s="85"/>
      <c r="AY1111" s="85"/>
      <c r="AZ1111" s="85"/>
      <c r="BA1111" s="85"/>
      <c r="BB1111" s="85"/>
      <c r="BC1111" s="85"/>
      <c r="BD1111" s="85"/>
      <c r="BE1111" s="85"/>
      <c r="BF1111" s="85"/>
      <c r="BG1111" s="85"/>
      <c r="BH1111" s="85"/>
      <c r="BI1111" s="85"/>
      <c r="BJ1111" s="85"/>
      <c r="BK1111" s="85"/>
      <c r="BL1111" s="85"/>
      <c r="BM1111" s="85"/>
      <c r="BN1111" s="85"/>
      <c r="BO1111" s="85"/>
      <c r="BP1111" s="85"/>
      <c r="BQ1111" s="85"/>
      <c r="BR1111" s="85"/>
      <c r="BS1111" s="85"/>
      <c r="BT1111" s="85"/>
      <c r="BU1111" s="85"/>
      <c r="BV1111" s="85"/>
      <c r="BW1111" s="85"/>
      <c r="BX1111" s="85"/>
      <c r="BY1111" s="85"/>
      <c r="BZ1111" s="85"/>
      <c r="CA1111" s="85"/>
      <c r="CB1111" s="85"/>
      <c r="CC1111" s="85"/>
      <c r="CD1111" s="85"/>
      <c r="CE1111" s="85"/>
      <c r="CF1111" s="85"/>
      <c r="CG1111" s="85"/>
      <c r="CH1111" s="85"/>
      <c r="CI1111" s="85"/>
      <c r="CJ1111" s="85"/>
      <c r="CK1111" s="85"/>
      <c r="CL1111" s="85"/>
      <c r="CM1111" s="85"/>
      <c r="CN1111" s="85"/>
      <c r="CO1111" s="85"/>
      <c r="CP1111" s="85"/>
      <c r="CQ1111" s="85"/>
      <c r="CR1111" s="85"/>
      <c r="CS1111" s="85"/>
      <c r="CT1111" s="85"/>
      <c r="CU1111" s="85"/>
      <c r="CV1111" s="85"/>
      <c r="CW1111" s="85"/>
      <c r="CX1111" s="85"/>
      <c r="CY1111" s="85"/>
      <c r="CZ1111" s="85"/>
      <c r="DA1111" s="85"/>
      <c r="DB1111" s="85"/>
      <c r="DC1111" s="85"/>
      <c r="DD1111" s="85"/>
      <c r="DE1111" s="85"/>
      <c r="DF1111" s="85"/>
      <c r="DG1111" s="85"/>
      <c r="DH1111" s="85"/>
      <c r="DI1111" s="85"/>
      <c r="DJ1111" s="85"/>
      <c r="DK1111" s="85"/>
      <c r="DL1111" s="85"/>
    </row>
    <row r="1112" spans="1:116" s="12" customFormat="1" ht="48" customHeight="1">
      <c r="A1112" s="13"/>
      <c r="B1112" s="97">
        <v>33</v>
      </c>
      <c r="C1112" s="35" t="s">
        <v>970</v>
      </c>
      <c r="D1112" s="17" t="s">
        <v>971</v>
      </c>
      <c r="E1112" s="31">
        <v>4000</v>
      </c>
      <c r="F1112" s="31">
        <v>0</v>
      </c>
      <c r="G1112" s="31"/>
      <c r="H1112" s="92">
        <f t="shared" si="19"/>
        <v>4000</v>
      </c>
      <c r="I1112" s="94" t="s">
        <v>972</v>
      </c>
      <c r="J1112" s="31"/>
      <c r="K1112" s="45"/>
      <c r="L1112" s="31"/>
      <c r="M1112" s="31"/>
      <c r="N1112" s="31"/>
      <c r="O1112" s="16" t="s">
        <v>973</v>
      </c>
      <c r="P1112" s="16" t="s">
        <v>974</v>
      </c>
      <c r="Q1112" s="22"/>
      <c r="R1112" s="23"/>
      <c r="S1112" s="85"/>
      <c r="T1112" s="85"/>
      <c r="U1112" s="85"/>
      <c r="V1112" s="85"/>
      <c r="W1112" s="85"/>
      <c r="X1112" s="85"/>
      <c r="Y1112" s="85"/>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c r="AT1112" s="85"/>
      <c r="AU1112" s="85"/>
      <c r="AV1112" s="85"/>
      <c r="AW1112" s="85"/>
      <c r="AX1112" s="85"/>
      <c r="AY1112" s="85"/>
      <c r="AZ1112" s="85"/>
      <c r="BA1112" s="85"/>
      <c r="BB1112" s="85"/>
      <c r="BC1112" s="85"/>
      <c r="BD1112" s="85"/>
      <c r="BE1112" s="85"/>
      <c r="BF1112" s="85"/>
      <c r="BG1112" s="85"/>
      <c r="BH1112" s="85"/>
      <c r="BI1112" s="85"/>
      <c r="BJ1112" s="85"/>
      <c r="BK1112" s="85"/>
      <c r="BL1112" s="85"/>
      <c r="BM1112" s="85"/>
      <c r="BN1112" s="85"/>
      <c r="BO1112" s="85"/>
      <c r="BP1112" s="85"/>
      <c r="BQ1112" s="85"/>
      <c r="BR1112" s="85"/>
      <c r="BS1112" s="85"/>
      <c r="BT1112" s="85"/>
      <c r="BU1112" s="85"/>
      <c r="BV1112" s="85"/>
      <c r="BW1112" s="85"/>
      <c r="BX1112" s="85"/>
      <c r="BY1112" s="85"/>
      <c r="BZ1112" s="85"/>
      <c r="CA1112" s="85"/>
      <c r="CB1112" s="85"/>
      <c r="CC1112" s="85"/>
      <c r="CD1112" s="85"/>
      <c r="CE1112" s="85"/>
      <c r="CF1112" s="85"/>
      <c r="CG1112" s="85"/>
      <c r="CH1112" s="85"/>
      <c r="CI1112" s="85"/>
      <c r="CJ1112" s="85"/>
      <c r="CK1112" s="85"/>
      <c r="CL1112" s="85"/>
      <c r="CM1112" s="85"/>
      <c r="CN1112" s="85"/>
      <c r="CO1112" s="85"/>
      <c r="CP1112" s="85"/>
      <c r="CQ1112" s="85"/>
      <c r="CR1112" s="85"/>
      <c r="CS1112" s="85"/>
      <c r="CT1112" s="85"/>
      <c r="CU1112" s="85"/>
      <c r="CV1112" s="85"/>
      <c r="CW1112" s="85"/>
      <c r="CX1112" s="85"/>
      <c r="CY1112" s="85"/>
      <c r="CZ1112" s="85"/>
      <c r="DA1112" s="85"/>
      <c r="DB1112" s="85"/>
      <c r="DC1112" s="85"/>
      <c r="DD1112" s="85"/>
      <c r="DE1112" s="85"/>
      <c r="DF1112" s="85"/>
      <c r="DG1112" s="85"/>
      <c r="DH1112" s="85"/>
      <c r="DI1112" s="85"/>
      <c r="DJ1112" s="85"/>
      <c r="DK1112" s="85"/>
      <c r="DL1112" s="85"/>
    </row>
    <row r="1113" spans="1:116" s="12" customFormat="1" ht="48" customHeight="1">
      <c r="A1113" s="13"/>
      <c r="B1113" s="97">
        <v>34</v>
      </c>
      <c r="C1113" s="17" t="s">
        <v>975</v>
      </c>
      <c r="D1113" s="17" t="s">
        <v>976</v>
      </c>
      <c r="E1113" s="31">
        <v>856</v>
      </c>
      <c r="F1113" s="31"/>
      <c r="G1113" s="31"/>
      <c r="H1113" s="92">
        <f t="shared" si="19"/>
        <v>856</v>
      </c>
      <c r="I1113" s="274" t="s">
        <v>977</v>
      </c>
      <c r="J1113" s="31"/>
      <c r="K1113" s="45"/>
      <c r="L1113" s="31"/>
      <c r="M1113" s="31"/>
      <c r="N1113" s="31"/>
      <c r="O1113" s="16" t="s">
        <v>978</v>
      </c>
      <c r="P1113" s="16" t="s">
        <v>979</v>
      </c>
      <c r="Q1113" s="22"/>
      <c r="R1113" s="23"/>
      <c r="S1113" s="85"/>
      <c r="T1113" s="85"/>
      <c r="U1113" s="85"/>
      <c r="V1113" s="85"/>
      <c r="W1113" s="85"/>
      <c r="X1113" s="85"/>
      <c r="Y1113" s="85"/>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c r="AT1113" s="85"/>
      <c r="AU1113" s="85"/>
      <c r="AV1113" s="85"/>
      <c r="AW1113" s="85"/>
      <c r="AX1113" s="85"/>
      <c r="AY1113" s="85"/>
      <c r="AZ1113" s="85"/>
      <c r="BA1113" s="85"/>
      <c r="BB1113" s="85"/>
      <c r="BC1113" s="85"/>
      <c r="BD1113" s="85"/>
      <c r="BE1113" s="85"/>
      <c r="BF1113" s="85"/>
      <c r="BG1113" s="85"/>
      <c r="BH1113" s="85"/>
      <c r="BI1113" s="85"/>
      <c r="BJ1113" s="85"/>
      <c r="BK1113" s="85"/>
      <c r="BL1113" s="85"/>
      <c r="BM1113" s="85"/>
      <c r="BN1113" s="85"/>
      <c r="BO1113" s="85"/>
      <c r="BP1113" s="85"/>
      <c r="BQ1113" s="85"/>
      <c r="BR1113" s="85"/>
      <c r="BS1113" s="85"/>
      <c r="BT1113" s="85"/>
      <c r="BU1113" s="85"/>
      <c r="BV1113" s="85"/>
      <c r="BW1113" s="85"/>
      <c r="BX1113" s="85"/>
      <c r="BY1113" s="85"/>
      <c r="BZ1113" s="85"/>
      <c r="CA1113" s="85"/>
      <c r="CB1113" s="85"/>
      <c r="CC1113" s="85"/>
      <c r="CD1113" s="85"/>
      <c r="CE1113" s="85"/>
      <c r="CF1113" s="85"/>
      <c r="CG1113" s="85"/>
      <c r="CH1113" s="85"/>
      <c r="CI1113" s="85"/>
      <c r="CJ1113" s="85"/>
      <c r="CK1113" s="85"/>
      <c r="CL1113" s="85"/>
      <c r="CM1113" s="85"/>
      <c r="CN1113" s="85"/>
      <c r="CO1113" s="85"/>
      <c r="CP1113" s="85"/>
      <c r="CQ1113" s="85"/>
      <c r="CR1113" s="85"/>
      <c r="CS1113" s="85"/>
      <c r="CT1113" s="85"/>
      <c r="CU1113" s="85"/>
      <c r="CV1113" s="85"/>
      <c r="CW1113" s="85"/>
      <c r="CX1113" s="85"/>
      <c r="CY1113" s="85"/>
      <c r="CZ1113" s="85"/>
      <c r="DA1113" s="85"/>
      <c r="DB1113" s="85"/>
      <c r="DC1113" s="85"/>
      <c r="DD1113" s="85"/>
      <c r="DE1113" s="85"/>
      <c r="DF1113" s="85"/>
      <c r="DG1113" s="85"/>
      <c r="DH1113" s="85"/>
      <c r="DI1113" s="85"/>
      <c r="DJ1113" s="85"/>
      <c r="DK1113" s="85"/>
      <c r="DL1113" s="85"/>
    </row>
    <row r="1114" spans="1:116" s="12" customFormat="1" ht="48" customHeight="1">
      <c r="A1114" s="13"/>
      <c r="B1114" s="98">
        <v>35</v>
      </c>
      <c r="C1114" s="17" t="s">
        <v>980</v>
      </c>
      <c r="D1114" s="17" t="s">
        <v>981</v>
      </c>
      <c r="E1114" s="31">
        <v>64277</v>
      </c>
      <c r="F1114" s="31">
        <v>0</v>
      </c>
      <c r="G1114" s="92"/>
      <c r="H1114" s="92">
        <f t="shared" si="19"/>
        <v>64277</v>
      </c>
      <c r="I1114" s="94" t="s">
        <v>963</v>
      </c>
      <c r="J1114" s="31"/>
      <c r="K1114" s="45"/>
      <c r="L1114" s="31"/>
      <c r="M1114" s="31"/>
      <c r="N1114" s="31"/>
      <c r="O1114" s="16" t="s">
        <v>982</v>
      </c>
      <c r="P1114" s="16" t="s">
        <v>983</v>
      </c>
      <c r="Q1114" s="22"/>
      <c r="R1114" s="23"/>
      <c r="S1114" s="85"/>
      <c r="T1114" s="85"/>
      <c r="U1114" s="85"/>
      <c r="V1114" s="85"/>
      <c r="W1114" s="85"/>
      <c r="X1114" s="85"/>
      <c r="Y1114" s="85"/>
      <c r="Z1114" s="85"/>
      <c r="AA1114" s="85"/>
      <c r="AB1114" s="85"/>
      <c r="AC1114" s="85"/>
      <c r="AD1114" s="85"/>
      <c r="AE1114" s="85"/>
      <c r="AF1114" s="85"/>
      <c r="AG1114" s="85"/>
      <c r="AH1114" s="85"/>
      <c r="AI1114" s="85"/>
      <c r="AJ1114" s="85"/>
      <c r="AK1114" s="85"/>
      <c r="AL1114" s="85"/>
      <c r="AM1114" s="85"/>
      <c r="AN1114" s="85"/>
      <c r="AO1114" s="85"/>
      <c r="AP1114" s="85"/>
      <c r="AQ1114" s="85"/>
      <c r="AR1114" s="85"/>
      <c r="AS1114" s="85"/>
      <c r="AT1114" s="85"/>
      <c r="AU1114" s="85"/>
      <c r="AV1114" s="85"/>
      <c r="AW1114" s="85"/>
      <c r="AX1114" s="85"/>
      <c r="AY1114" s="85"/>
      <c r="AZ1114" s="85"/>
      <c r="BA1114" s="85"/>
      <c r="BB1114" s="85"/>
      <c r="BC1114" s="85"/>
      <c r="BD1114" s="85"/>
      <c r="BE1114" s="85"/>
      <c r="BF1114" s="85"/>
      <c r="BG1114" s="85"/>
      <c r="BH1114" s="85"/>
      <c r="BI1114" s="85"/>
      <c r="BJ1114" s="85"/>
      <c r="BK1114" s="85"/>
      <c r="BL1114" s="85"/>
      <c r="BM1114" s="85"/>
      <c r="BN1114" s="85"/>
      <c r="BO1114" s="85"/>
      <c r="BP1114" s="85"/>
      <c r="BQ1114" s="85"/>
      <c r="BR1114" s="85"/>
      <c r="BS1114" s="85"/>
      <c r="BT1114" s="85"/>
      <c r="BU1114" s="85"/>
      <c r="BV1114" s="85"/>
      <c r="BW1114" s="85"/>
      <c r="BX1114" s="85"/>
      <c r="BY1114" s="85"/>
      <c r="BZ1114" s="85"/>
      <c r="CA1114" s="85"/>
      <c r="CB1114" s="85"/>
      <c r="CC1114" s="85"/>
      <c r="CD1114" s="85"/>
      <c r="CE1114" s="85"/>
      <c r="CF1114" s="85"/>
      <c r="CG1114" s="85"/>
      <c r="CH1114" s="85"/>
      <c r="CI1114" s="85"/>
      <c r="CJ1114" s="85"/>
      <c r="CK1114" s="85"/>
      <c r="CL1114" s="85"/>
      <c r="CM1114" s="85"/>
      <c r="CN1114" s="85"/>
      <c r="CO1114" s="85"/>
      <c r="CP1114" s="85"/>
      <c r="CQ1114" s="85"/>
      <c r="CR1114" s="85"/>
      <c r="CS1114" s="85"/>
      <c r="CT1114" s="85"/>
      <c r="CU1114" s="85"/>
      <c r="CV1114" s="85"/>
      <c r="CW1114" s="85"/>
      <c r="CX1114" s="85"/>
      <c r="CY1114" s="85"/>
      <c r="CZ1114" s="85"/>
      <c r="DA1114" s="85"/>
      <c r="DB1114" s="85"/>
      <c r="DC1114" s="85"/>
      <c r="DD1114" s="85"/>
      <c r="DE1114" s="85"/>
      <c r="DF1114" s="85"/>
      <c r="DG1114" s="85"/>
      <c r="DH1114" s="85"/>
      <c r="DI1114" s="85"/>
      <c r="DJ1114" s="85"/>
      <c r="DK1114" s="85"/>
      <c r="DL1114" s="85"/>
    </row>
    <row r="1115" spans="1:116" s="12" customFormat="1" ht="48" customHeight="1">
      <c r="A1115" s="13"/>
      <c r="B1115" s="97">
        <v>36</v>
      </c>
      <c r="C1115" s="35" t="s">
        <v>984</v>
      </c>
      <c r="D1115" s="17" t="s">
        <v>985</v>
      </c>
      <c r="E1115" s="31">
        <v>975</v>
      </c>
      <c r="F1115" s="31"/>
      <c r="G1115" s="92"/>
      <c r="H1115" s="92">
        <f t="shared" si="19"/>
        <v>975</v>
      </c>
      <c r="I1115" s="94" t="s">
        <v>986</v>
      </c>
      <c r="J1115" s="92"/>
      <c r="K1115" s="29"/>
      <c r="L1115" s="92"/>
      <c r="M1115" s="31"/>
      <c r="N1115" s="92"/>
      <c r="O1115" s="16" t="s">
        <v>987</v>
      </c>
      <c r="P1115" s="16" t="s">
        <v>988</v>
      </c>
      <c r="Q1115" s="22"/>
      <c r="R1115" s="23"/>
      <c r="S1115" s="85"/>
      <c r="T1115" s="85"/>
      <c r="U1115" s="85"/>
      <c r="V1115" s="85"/>
      <c r="W1115" s="85"/>
      <c r="X1115" s="85"/>
      <c r="Y1115" s="85"/>
      <c r="Z1115" s="85"/>
      <c r="AA1115" s="85"/>
      <c r="AB1115" s="85"/>
      <c r="AC1115" s="85"/>
      <c r="AD1115" s="85"/>
      <c r="AE1115" s="85"/>
      <c r="AF1115" s="85"/>
      <c r="AG1115" s="85"/>
      <c r="AH1115" s="85"/>
      <c r="AI1115" s="85"/>
      <c r="AJ1115" s="85"/>
      <c r="AK1115" s="85"/>
      <c r="AL1115" s="85"/>
      <c r="AM1115" s="85"/>
      <c r="AN1115" s="85"/>
      <c r="AO1115" s="85"/>
      <c r="AP1115" s="85"/>
      <c r="AQ1115" s="85"/>
      <c r="AR1115" s="85"/>
      <c r="AS1115" s="85"/>
      <c r="AT1115" s="85"/>
      <c r="AU1115" s="85"/>
      <c r="AV1115" s="85"/>
      <c r="AW1115" s="85"/>
      <c r="AX1115" s="85"/>
      <c r="AY1115" s="85"/>
      <c r="AZ1115" s="85"/>
      <c r="BA1115" s="85"/>
      <c r="BB1115" s="85"/>
      <c r="BC1115" s="85"/>
      <c r="BD1115" s="85"/>
      <c r="BE1115" s="85"/>
      <c r="BF1115" s="85"/>
      <c r="BG1115" s="85"/>
      <c r="BH1115" s="85"/>
      <c r="BI1115" s="85"/>
      <c r="BJ1115" s="85"/>
      <c r="BK1115" s="85"/>
      <c r="BL1115" s="85"/>
      <c r="BM1115" s="85"/>
      <c r="BN1115" s="85"/>
      <c r="BO1115" s="85"/>
      <c r="BP1115" s="85"/>
      <c r="BQ1115" s="85"/>
      <c r="BR1115" s="85"/>
      <c r="BS1115" s="85"/>
      <c r="BT1115" s="85"/>
      <c r="BU1115" s="85"/>
      <c r="BV1115" s="85"/>
      <c r="BW1115" s="85"/>
      <c r="BX1115" s="85"/>
      <c r="BY1115" s="85"/>
      <c r="BZ1115" s="85"/>
      <c r="CA1115" s="85"/>
      <c r="CB1115" s="85"/>
      <c r="CC1115" s="85"/>
      <c r="CD1115" s="85"/>
      <c r="CE1115" s="85"/>
      <c r="CF1115" s="85"/>
      <c r="CG1115" s="85"/>
      <c r="CH1115" s="85"/>
      <c r="CI1115" s="85"/>
      <c r="CJ1115" s="85"/>
      <c r="CK1115" s="85"/>
      <c r="CL1115" s="85"/>
      <c r="CM1115" s="85"/>
      <c r="CN1115" s="85"/>
      <c r="CO1115" s="85"/>
      <c r="CP1115" s="85"/>
      <c r="CQ1115" s="85"/>
      <c r="CR1115" s="85"/>
      <c r="CS1115" s="85"/>
      <c r="CT1115" s="85"/>
      <c r="CU1115" s="85"/>
      <c r="CV1115" s="85"/>
      <c r="CW1115" s="85"/>
      <c r="CX1115" s="85"/>
      <c r="CY1115" s="85"/>
      <c r="CZ1115" s="85"/>
      <c r="DA1115" s="85"/>
      <c r="DB1115" s="85"/>
      <c r="DC1115" s="85"/>
      <c r="DD1115" s="85"/>
      <c r="DE1115" s="85"/>
      <c r="DF1115" s="85"/>
      <c r="DG1115" s="85"/>
      <c r="DH1115" s="85"/>
      <c r="DI1115" s="85"/>
      <c r="DJ1115" s="85"/>
      <c r="DK1115" s="85"/>
      <c r="DL1115" s="85"/>
    </row>
    <row r="1116" spans="1:116" s="12" customFormat="1" ht="48" customHeight="1">
      <c r="A1116" s="13"/>
      <c r="B1116" s="97">
        <v>37</v>
      </c>
      <c r="C1116" s="35" t="s">
        <v>989</v>
      </c>
      <c r="D1116" s="17" t="s">
        <v>990</v>
      </c>
      <c r="E1116" s="31">
        <v>700</v>
      </c>
      <c r="F1116" s="31"/>
      <c r="G1116" s="89"/>
      <c r="H1116" s="92">
        <f t="shared" si="19"/>
        <v>700</v>
      </c>
      <c r="I1116" s="94" t="s">
        <v>939</v>
      </c>
      <c r="J1116" s="89"/>
      <c r="K1116" s="93"/>
      <c r="L1116" s="89"/>
      <c r="M1116" s="89"/>
      <c r="N1116" s="89"/>
      <c r="O1116" s="16" t="s">
        <v>991</v>
      </c>
      <c r="P1116" s="16" t="s">
        <v>992</v>
      </c>
      <c r="Q1116" s="22"/>
      <c r="R1116" s="23"/>
      <c r="S1116" s="85"/>
      <c r="T1116" s="85"/>
      <c r="U1116" s="85"/>
      <c r="V1116" s="85"/>
      <c r="W1116" s="85"/>
      <c r="X1116" s="85"/>
      <c r="Y1116" s="85"/>
      <c r="Z1116" s="85"/>
      <c r="AA1116" s="85"/>
      <c r="AB1116" s="85"/>
      <c r="AC1116" s="85"/>
      <c r="AD1116" s="85"/>
      <c r="AE1116" s="85"/>
      <c r="AF1116" s="85"/>
      <c r="AG1116" s="85"/>
      <c r="AH1116" s="85"/>
      <c r="AI1116" s="85"/>
      <c r="AJ1116" s="85"/>
      <c r="AK1116" s="85"/>
      <c r="AL1116" s="85"/>
      <c r="AM1116" s="85"/>
      <c r="AN1116" s="85"/>
      <c r="AO1116" s="85"/>
      <c r="AP1116" s="85"/>
      <c r="AQ1116" s="85"/>
      <c r="AR1116" s="85"/>
      <c r="AS1116" s="85"/>
      <c r="AT1116" s="85"/>
      <c r="AU1116" s="85"/>
      <c r="AV1116" s="85"/>
      <c r="AW1116" s="85"/>
      <c r="AX1116" s="85"/>
      <c r="AY1116" s="85"/>
      <c r="AZ1116" s="85"/>
      <c r="BA1116" s="85"/>
      <c r="BB1116" s="85"/>
      <c r="BC1116" s="85"/>
      <c r="BD1116" s="85"/>
      <c r="BE1116" s="85"/>
      <c r="BF1116" s="85"/>
      <c r="BG1116" s="85"/>
      <c r="BH1116" s="85"/>
      <c r="BI1116" s="85"/>
      <c r="BJ1116" s="85"/>
      <c r="BK1116" s="85"/>
      <c r="BL1116" s="85"/>
      <c r="BM1116" s="85"/>
      <c r="BN1116" s="85"/>
      <c r="BO1116" s="85"/>
      <c r="BP1116" s="85"/>
      <c r="BQ1116" s="85"/>
      <c r="BR1116" s="85"/>
      <c r="BS1116" s="85"/>
      <c r="BT1116" s="85"/>
      <c r="BU1116" s="85"/>
      <c r="BV1116" s="85"/>
      <c r="BW1116" s="85"/>
      <c r="BX1116" s="85"/>
      <c r="BY1116" s="85"/>
      <c r="BZ1116" s="85"/>
      <c r="CA1116" s="85"/>
      <c r="CB1116" s="85"/>
      <c r="CC1116" s="85"/>
      <c r="CD1116" s="85"/>
      <c r="CE1116" s="85"/>
      <c r="CF1116" s="85"/>
      <c r="CG1116" s="85"/>
      <c r="CH1116" s="85"/>
      <c r="CI1116" s="85"/>
      <c r="CJ1116" s="85"/>
      <c r="CK1116" s="85"/>
      <c r="CL1116" s="85"/>
      <c r="CM1116" s="85"/>
      <c r="CN1116" s="85"/>
      <c r="CO1116" s="85"/>
      <c r="CP1116" s="85"/>
      <c r="CQ1116" s="85"/>
      <c r="CR1116" s="85"/>
      <c r="CS1116" s="85"/>
      <c r="CT1116" s="85"/>
      <c r="CU1116" s="85"/>
      <c r="CV1116" s="85"/>
      <c r="CW1116" s="85"/>
      <c r="CX1116" s="85"/>
      <c r="CY1116" s="85"/>
      <c r="CZ1116" s="85"/>
      <c r="DA1116" s="85"/>
      <c r="DB1116" s="85"/>
      <c r="DC1116" s="85"/>
      <c r="DD1116" s="85"/>
      <c r="DE1116" s="85"/>
      <c r="DF1116" s="85"/>
      <c r="DG1116" s="85"/>
      <c r="DH1116" s="85"/>
      <c r="DI1116" s="85"/>
      <c r="DJ1116" s="85"/>
      <c r="DK1116" s="85"/>
      <c r="DL1116" s="85"/>
    </row>
    <row r="1117" spans="1:116" s="12" customFormat="1" ht="48" customHeight="1">
      <c r="A1117" s="13"/>
      <c r="B1117" s="98">
        <v>38</v>
      </c>
      <c r="C1117" s="17" t="s">
        <v>3400</v>
      </c>
      <c r="D1117" s="17" t="s">
        <v>3401</v>
      </c>
      <c r="E1117" s="31">
        <v>43257</v>
      </c>
      <c r="F1117" s="31">
        <v>0</v>
      </c>
      <c r="G1117" s="31"/>
      <c r="H1117" s="92">
        <f t="shared" si="19"/>
        <v>43257</v>
      </c>
      <c r="I1117" s="94" t="s">
        <v>939</v>
      </c>
      <c r="J1117" s="35"/>
      <c r="K1117" s="35"/>
      <c r="L1117" s="35"/>
      <c r="M1117" s="35"/>
      <c r="N1117" s="35"/>
      <c r="O1117" s="16" t="s">
        <v>3500</v>
      </c>
      <c r="P1117" s="16" t="s">
        <v>3501</v>
      </c>
      <c r="Q1117" s="22"/>
      <c r="R1117" s="23"/>
      <c r="S1117" s="85"/>
      <c r="T1117" s="85"/>
      <c r="U1117" s="85"/>
      <c r="V1117" s="85"/>
      <c r="W1117" s="85"/>
      <c r="X1117" s="85"/>
      <c r="Y1117" s="85"/>
      <c r="Z1117" s="85"/>
      <c r="AA1117" s="85"/>
      <c r="AB1117" s="85"/>
      <c r="AC1117" s="85"/>
      <c r="AD1117" s="85"/>
      <c r="AE1117" s="85"/>
      <c r="AF1117" s="85"/>
      <c r="AG1117" s="85"/>
      <c r="AH1117" s="85"/>
      <c r="AI1117" s="85"/>
      <c r="AJ1117" s="85"/>
      <c r="AK1117" s="85"/>
      <c r="AL1117" s="85"/>
      <c r="AM1117" s="85"/>
      <c r="AN1117" s="85"/>
      <c r="AO1117" s="85"/>
      <c r="AP1117" s="85"/>
      <c r="AQ1117" s="85"/>
      <c r="AR1117" s="85"/>
      <c r="AS1117" s="85"/>
      <c r="AT1117" s="85"/>
      <c r="AU1117" s="85"/>
      <c r="AV1117" s="85"/>
      <c r="AW1117" s="85"/>
      <c r="AX1117" s="85"/>
      <c r="AY1117" s="85"/>
      <c r="AZ1117" s="85"/>
      <c r="BA1117" s="85"/>
      <c r="BB1117" s="85"/>
      <c r="BC1117" s="85"/>
      <c r="BD1117" s="85"/>
      <c r="BE1117" s="85"/>
      <c r="BF1117" s="85"/>
      <c r="BG1117" s="85"/>
      <c r="BH1117" s="85"/>
      <c r="BI1117" s="85"/>
      <c r="BJ1117" s="85"/>
      <c r="BK1117" s="85"/>
      <c r="BL1117" s="85"/>
      <c r="BM1117" s="85"/>
      <c r="BN1117" s="85"/>
      <c r="BO1117" s="85"/>
      <c r="BP1117" s="85"/>
      <c r="BQ1117" s="85"/>
      <c r="BR1117" s="85"/>
      <c r="BS1117" s="85"/>
      <c r="BT1117" s="85"/>
      <c r="BU1117" s="85"/>
      <c r="BV1117" s="85"/>
      <c r="BW1117" s="85"/>
      <c r="BX1117" s="85"/>
      <c r="BY1117" s="85"/>
      <c r="BZ1117" s="85"/>
      <c r="CA1117" s="85"/>
      <c r="CB1117" s="85"/>
      <c r="CC1117" s="85"/>
      <c r="CD1117" s="85"/>
      <c r="CE1117" s="85"/>
      <c r="CF1117" s="85"/>
      <c r="CG1117" s="85"/>
      <c r="CH1117" s="85"/>
      <c r="CI1117" s="85"/>
      <c r="CJ1117" s="85"/>
      <c r="CK1117" s="85"/>
      <c r="CL1117" s="85"/>
      <c r="CM1117" s="85"/>
      <c r="CN1117" s="85"/>
      <c r="CO1117" s="85"/>
      <c r="CP1117" s="85"/>
      <c r="CQ1117" s="85"/>
      <c r="CR1117" s="85"/>
      <c r="CS1117" s="85"/>
      <c r="CT1117" s="85"/>
      <c r="CU1117" s="85"/>
      <c r="CV1117" s="85"/>
      <c r="CW1117" s="85"/>
      <c r="CX1117" s="85"/>
      <c r="CY1117" s="85"/>
      <c r="CZ1117" s="85"/>
      <c r="DA1117" s="85"/>
      <c r="DB1117" s="85"/>
      <c r="DC1117" s="85"/>
      <c r="DD1117" s="85"/>
      <c r="DE1117" s="85"/>
      <c r="DF1117" s="85"/>
      <c r="DG1117" s="85"/>
      <c r="DH1117" s="85"/>
      <c r="DI1117" s="85"/>
      <c r="DJ1117" s="85"/>
      <c r="DK1117" s="85"/>
      <c r="DL1117" s="85"/>
    </row>
    <row r="1118" spans="1:116" s="12" customFormat="1" ht="48" customHeight="1">
      <c r="A1118" s="13"/>
      <c r="B1118" s="97">
        <v>39</v>
      </c>
      <c r="C1118" s="35" t="s">
        <v>993</v>
      </c>
      <c r="D1118" s="17" t="s">
        <v>994</v>
      </c>
      <c r="E1118" s="31">
        <v>9015</v>
      </c>
      <c r="F1118" s="31"/>
      <c r="G1118" s="31"/>
      <c r="H1118" s="92">
        <f t="shared" si="19"/>
        <v>9015</v>
      </c>
      <c r="I1118" s="274" t="s">
        <v>972</v>
      </c>
      <c r="J1118" s="95"/>
      <c r="K1118" s="96"/>
      <c r="L1118" s="96"/>
      <c r="M1118" s="96"/>
      <c r="N1118" s="96"/>
      <c r="O1118" s="16" t="s">
        <v>995</v>
      </c>
      <c r="P1118" s="16" t="s">
        <v>996</v>
      </c>
      <c r="Q1118" s="22"/>
      <c r="R1118" s="23"/>
      <c r="S1118" s="85"/>
      <c r="T1118" s="85"/>
      <c r="U1118" s="85"/>
      <c r="V1118" s="85"/>
      <c r="W1118" s="85"/>
      <c r="X1118" s="85"/>
      <c r="Y1118" s="85"/>
      <c r="Z1118" s="85"/>
      <c r="AA1118" s="85"/>
      <c r="AB1118" s="85"/>
      <c r="AC1118" s="85"/>
      <c r="AD1118" s="85"/>
      <c r="AE1118" s="85"/>
      <c r="AF1118" s="85"/>
      <c r="AG1118" s="85"/>
      <c r="AH1118" s="85"/>
      <c r="AI1118" s="85"/>
      <c r="AJ1118" s="85"/>
      <c r="AK1118" s="85"/>
      <c r="AL1118" s="85"/>
      <c r="AM1118" s="85"/>
      <c r="AN1118" s="85"/>
      <c r="AO1118" s="85"/>
      <c r="AP1118" s="85"/>
      <c r="AQ1118" s="85"/>
      <c r="AR1118" s="85"/>
      <c r="AS1118" s="85"/>
      <c r="AT1118" s="85"/>
      <c r="AU1118" s="85"/>
      <c r="AV1118" s="85"/>
      <c r="AW1118" s="85"/>
      <c r="AX1118" s="85"/>
      <c r="AY1118" s="85"/>
      <c r="AZ1118" s="85"/>
      <c r="BA1118" s="85"/>
      <c r="BB1118" s="85"/>
      <c r="BC1118" s="85"/>
      <c r="BD1118" s="85"/>
      <c r="BE1118" s="85"/>
      <c r="BF1118" s="85"/>
      <c r="BG1118" s="85"/>
      <c r="BH1118" s="85"/>
      <c r="BI1118" s="85"/>
      <c r="BJ1118" s="85"/>
      <c r="BK1118" s="85"/>
      <c r="BL1118" s="85"/>
      <c r="BM1118" s="85"/>
      <c r="BN1118" s="85"/>
      <c r="BO1118" s="85"/>
      <c r="BP1118" s="85"/>
      <c r="BQ1118" s="85"/>
      <c r="BR1118" s="85"/>
      <c r="BS1118" s="85"/>
      <c r="BT1118" s="85"/>
      <c r="BU1118" s="85"/>
      <c r="BV1118" s="85"/>
      <c r="BW1118" s="85"/>
      <c r="BX1118" s="85"/>
      <c r="BY1118" s="85"/>
      <c r="BZ1118" s="85"/>
      <c r="CA1118" s="85"/>
      <c r="CB1118" s="85"/>
      <c r="CC1118" s="85"/>
      <c r="CD1118" s="85"/>
      <c r="CE1118" s="85"/>
      <c r="CF1118" s="85"/>
      <c r="CG1118" s="85"/>
      <c r="CH1118" s="85"/>
      <c r="CI1118" s="85"/>
      <c r="CJ1118" s="85"/>
      <c r="CK1118" s="85"/>
      <c r="CL1118" s="85"/>
      <c r="CM1118" s="85"/>
      <c r="CN1118" s="85"/>
      <c r="CO1118" s="85"/>
      <c r="CP1118" s="85"/>
      <c r="CQ1118" s="85"/>
      <c r="CR1118" s="85"/>
      <c r="CS1118" s="85"/>
      <c r="CT1118" s="85"/>
      <c r="CU1118" s="85"/>
      <c r="CV1118" s="85"/>
      <c r="CW1118" s="85"/>
      <c r="CX1118" s="85"/>
      <c r="CY1118" s="85"/>
      <c r="CZ1118" s="85"/>
      <c r="DA1118" s="85"/>
      <c r="DB1118" s="85"/>
      <c r="DC1118" s="85"/>
      <c r="DD1118" s="85"/>
      <c r="DE1118" s="85"/>
      <c r="DF1118" s="85"/>
      <c r="DG1118" s="85"/>
      <c r="DH1118" s="85"/>
      <c r="DI1118" s="85"/>
      <c r="DJ1118" s="85"/>
      <c r="DK1118" s="85"/>
      <c r="DL1118" s="85"/>
    </row>
    <row r="1119" spans="1:116" s="12" customFormat="1" ht="48" customHeight="1">
      <c r="A1119" s="13"/>
      <c r="B1119" s="97">
        <v>40</v>
      </c>
      <c r="C1119" s="279" t="s">
        <v>3402</v>
      </c>
      <c r="D1119" s="280" t="s">
        <v>998</v>
      </c>
      <c r="E1119" s="281">
        <v>4200</v>
      </c>
      <c r="F1119" s="282"/>
      <c r="G1119" s="92">
        <v>0</v>
      </c>
      <c r="H1119" s="92">
        <f t="shared" si="19"/>
        <v>4200</v>
      </c>
      <c r="I1119" s="283" t="s">
        <v>856</v>
      </c>
      <c r="J1119" s="95"/>
      <c r="K1119" s="96"/>
      <c r="L1119" s="96"/>
      <c r="M1119" s="96"/>
      <c r="N1119" s="96"/>
      <c r="O1119" s="280" t="s">
        <v>999</v>
      </c>
      <c r="P1119" s="280" t="s">
        <v>1000</v>
      </c>
      <c r="Q1119" s="22"/>
      <c r="R1119" s="23"/>
      <c r="S1119" s="85"/>
      <c r="T1119" s="85"/>
      <c r="U1119" s="85"/>
      <c r="V1119" s="85"/>
      <c r="W1119" s="85"/>
      <c r="X1119" s="85"/>
      <c r="Y1119" s="85"/>
      <c r="Z1119" s="85"/>
      <c r="AA1119" s="85"/>
      <c r="AB1119" s="85"/>
      <c r="AC1119" s="85"/>
      <c r="AD1119" s="85"/>
      <c r="AE1119" s="85"/>
      <c r="AF1119" s="85"/>
      <c r="AG1119" s="85"/>
      <c r="AH1119" s="85"/>
      <c r="AI1119" s="85"/>
      <c r="AJ1119" s="85"/>
      <c r="AK1119" s="85"/>
      <c r="AL1119" s="85"/>
      <c r="AM1119" s="85"/>
      <c r="AN1119" s="85"/>
      <c r="AO1119" s="85"/>
      <c r="AP1119" s="85"/>
      <c r="AQ1119" s="85"/>
      <c r="AR1119" s="85"/>
      <c r="AS1119" s="85"/>
      <c r="AT1119" s="85"/>
      <c r="AU1119" s="85"/>
      <c r="AV1119" s="85"/>
      <c r="AW1119" s="85"/>
      <c r="AX1119" s="85"/>
      <c r="AY1119" s="85"/>
      <c r="AZ1119" s="85"/>
      <c r="BA1119" s="85"/>
      <c r="BB1119" s="85"/>
      <c r="BC1119" s="85"/>
      <c r="BD1119" s="85"/>
      <c r="BE1119" s="85"/>
      <c r="BF1119" s="85"/>
      <c r="BG1119" s="85"/>
      <c r="BH1119" s="85"/>
      <c r="BI1119" s="85"/>
      <c r="BJ1119" s="85"/>
      <c r="BK1119" s="85"/>
      <c r="BL1119" s="85"/>
      <c r="BM1119" s="85"/>
      <c r="BN1119" s="85"/>
      <c r="BO1119" s="85"/>
      <c r="BP1119" s="85"/>
      <c r="BQ1119" s="85"/>
      <c r="BR1119" s="85"/>
      <c r="BS1119" s="85"/>
      <c r="BT1119" s="85"/>
      <c r="BU1119" s="85"/>
      <c r="BV1119" s="85"/>
      <c r="BW1119" s="85"/>
      <c r="BX1119" s="85"/>
      <c r="BY1119" s="85"/>
      <c r="BZ1119" s="85"/>
      <c r="CA1119" s="85"/>
      <c r="CB1119" s="85"/>
      <c r="CC1119" s="85"/>
      <c r="CD1119" s="85"/>
      <c r="CE1119" s="85"/>
      <c r="CF1119" s="85"/>
      <c r="CG1119" s="85"/>
      <c r="CH1119" s="85"/>
      <c r="CI1119" s="85"/>
      <c r="CJ1119" s="85"/>
      <c r="CK1119" s="85"/>
      <c r="CL1119" s="85"/>
      <c r="CM1119" s="85"/>
      <c r="CN1119" s="85"/>
      <c r="CO1119" s="85"/>
      <c r="CP1119" s="85"/>
      <c r="CQ1119" s="85"/>
      <c r="CR1119" s="85"/>
      <c r="CS1119" s="85"/>
      <c r="CT1119" s="85"/>
      <c r="CU1119" s="85"/>
      <c r="CV1119" s="85"/>
      <c r="CW1119" s="85"/>
      <c r="CX1119" s="85"/>
      <c r="CY1119" s="85"/>
      <c r="CZ1119" s="85"/>
      <c r="DA1119" s="85"/>
      <c r="DB1119" s="85"/>
      <c r="DC1119" s="85"/>
      <c r="DD1119" s="85"/>
      <c r="DE1119" s="85"/>
      <c r="DF1119" s="85"/>
      <c r="DG1119" s="85"/>
      <c r="DH1119" s="85"/>
      <c r="DI1119" s="85"/>
      <c r="DJ1119" s="85"/>
      <c r="DK1119" s="85"/>
      <c r="DL1119" s="85"/>
    </row>
    <row r="1120" spans="1:116" s="12" customFormat="1" ht="48" customHeight="1">
      <c r="A1120" s="13"/>
      <c r="B1120" s="98">
        <v>41</v>
      </c>
      <c r="C1120" s="54" t="s">
        <v>3403</v>
      </c>
      <c r="D1120" s="159" t="s">
        <v>1001</v>
      </c>
      <c r="E1120" s="50">
        <v>4600</v>
      </c>
      <c r="F1120" s="257"/>
      <c r="G1120" s="31">
        <v>0</v>
      </c>
      <c r="H1120" s="92">
        <f t="shared" si="19"/>
        <v>4600</v>
      </c>
      <c r="I1120" s="168" t="s">
        <v>881</v>
      </c>
      <c r="J1120" s="29"/>
      <c r="K1120" s="35"/>
      <c r="L1120" s="35"/>
      <c r="M1120" s="35"/>
      <c r="N1120" s="35"/>
      <c r="O1120" s="159" t="s">
        <v>1002</v>
      </c>
      <c r="P1120" s="159" t="s">
        <v>1003</v>
      </c>
      <c r="Q1120" s="22"/>
      <c r="R1120" s="23"/>
      <c r="S1120" s="85"/>
      <c r="T1120" s="85"/>
      <c r="U1120" s="85"/>
      <c r="V1120" s="85"/>
      <c r="W1120" s="85"/>
      <c r="X1120" s="85"/>
      <c r="Y1120" s="85"/>
      <c r="Z1120" s="85"/>
      <c r="AA1120" s="85"/>
      <c r="AB1120" s="85"/>
      <c r="AC1120" s="85"/>
      <c r="AD1120" s="85"/>
      <c r="AE1120" s="85"/>
      <c r="AF1120" s="85"/>
      <c r="AG1120" s="85"/>
      <c r="AH1120" s="85"/>
      <c r="AI1120" s="85"/>
      <c r="AJ1120" s="85"/>
      <c r="AK1120" s="85"/>
      <c r="AL1120" s="85"/>
      <c r="AM1120" s="85"/>
      <c r="AN1120" s="85"/>
      <c r="AO1120" s="85"/>
      <c r="AP1120" s="85"/>
      <c r="AQ1120" s="85"/>
      <c r="AR1120" s="85"/>
      <c r="AS1120" s="85"/>
      <c r="AT1120" s="85"/>
      <c r="AU1120" s="85"/>
      <c r="AV1120" s="85"/>
      <c r="AW1120" s="85"/>
      <c r="AX1120" s="85"/>
      <c r="AY1120" s="85"/>
      <c r="AZ1120" s="85"/>
      <c r="BA1120" s="85"/>
      <c r="BB1120" s="85"/>
      <c r="BC1120" s="85"/>
      <c r="BD1120" s="85"/>
      <c r="BE1120" s="85"/>
      <c r="BF1120" s="85"/>
      <c r="BG1120" s="85"/>
      <c r="BH1120" s="85"/>
      <c r="BI1120" s="85"/>
      <c r="BJ1120" s="85"/>
      <c r="BK1120" s="85"/>
      <c r="BL1120" s="85"/>
      <c r="BM1120" s="85"/>
      <c r="BN1120" s="85"/>
      <c r="BO1120" s="85"/>
      <c r="BP1120" s="85"/>
      <c r="BQ1120" s="85"/>
      <c r="BR1120" s="85"/>
      <c r="BS1120" s="85"/>
      <c r="BT1120" s="85"/>
      <c r="BU1120" s="85"/>
      <c r="BV1120" s="85"/>
      <c r="BW1120" s="85"/>
      <c r="BX1120" s="85"/>
      <c r="BY1120" s="85"/>
      <c r="BZ1120" s="85"/>
      <c r="CA1120" s="85"/>
      <c r="CB1120" s="85"/>
      <c r="CC1120" s="85"/>
      <c r="CD1120" s="85"/>
      <c r="CE1120" s="85"/>
      <c r="CF1120" s="85"/>
      <c r="CG1120" s="85"/>
      <c r="CH1120" s="85"/>
      <c r="CI1120" s="85"/>
      <c r="CJ1120" s="85"/>
      <c r="CK1120" s="85"/>
      <c r="CL1120" s="85"/>
      <c r="CM1120" s="85"/>
      <c r="CN1120" s="85"/>
      <c r="CO1120" s="85"/>
      <c r="CP1120" s="85"/>
      <c r="CQ1120" s="85"/>
      <c r="CR1120" s="85"/>
      <c r="CS1120" s="85"/>
      <c r="CT1120" s="85"/>
      <c r="CU1120" s="85"/>
      <c r="CV1120" s="85"/>
      <c r="CW1120" s="85"/>
      <c r="CX1120" s="85"/>
      <c r="CY1120" s="85"/>
      <c r="CZ1120" s="85"/>
      <c r="DA1120" s="85"/>
      <c r="DB1120" s="85"/>
      <c r="DC1120" s="85"/>
      <c r="DD1120" s="85"/>
      <c r="DE1120" s="85"/>
      <c r="DF1120" s="85"/>
      <c r="DG1120" s="85"/>
      <c r="DH1120" s="85"/>
      <c r="DI1120" s="85"/>
      <c r="DJ1120" s="85"/>
      <c r="DK1120" s="85"/>
      <c r="DL1120" s="85"/>
    </row>
    <row r="1121" spans="1:116" s="12" customFormat="1" ht="48" customHeight="1">
      <c r="A1121" s="13"/>
      <c r="B1121" s="97">
        <v>42</v>
      </c>
      <c r="C1121" s="258" t="s">
        <v>1004</v>
      </c>
      <c r="D1121" s="159" t="s">
        <v>1005</v>
      </c>
      <c r="E1121" s="259">
        <v>18250</v>
      </c>
      <c r="F1121" s="257"/>
      <c r="G1121" s="31">
        <v>0</v>
      </c>
      <c r="H1121" s="92">
        <f t="shared" si="19"/>
        <v>18250</v>
      </c>
      <c r="I1121" s="168" t="s">
        <v>856</v>
      </c>
      <c r="J1121" s="29"/>
      <c r="K1121" s="35"/>
      <c r="L1121" s="35"/>
      <c r="M1121" s="35"/>
      <c r="N1121" s="35"/>
      <c r="O1121" s="159" t="s">
        <v>1006</v>
      </c>
      <c r="P1121" s="159" t="s">
        <v>1007</v>
      </c>
      <c r="Q1121" s="22"/>
      <c r="R1121" s="23"/>
      <c r="S1121" s="85"/>
      <c r="T1121" s="85"/>
      <c r="U1121" s="85"/>
      <c r="V1121" s="85"/>
      <c r="W1121" s="85"/>
      <c r="X1121" s="85"/>
      <c r="Y1121" s="85"/>
      <c r="Z1121" s="85"/>
      <c r="AA1121" s="85"/>
      <c r="AB1121" s="85"/>
      <c r="AC1121" s="85"/>
      <c r="AD1121" s="85"/>
      <c r="AE1121" s="85"/>
      <c r="AF1121" s="85"/>
      <c r="AG1121" s="85"/>
      <c r="AH1121" s="85"/>
      <c r="AI1121" s="85"/>
      <c r="AJ1121" s="85"/>
      <c r="AK1121" s="85"/>
      <c r="AL1121" s="85"/>
      <c r="AM1121" s="85"/>
      <c r="AN1121" s="85"/>
      <c r="AO1121" s="85"/>
      <c r="AP1121" s="85"/>
      <c r="AQ1121" s="85"/>
      <c r="AR1121" s="85"/>
      <c r="AS1121" s="85"/>
      <c r="AT1121" s="85"/>
      <c r="AU1121" s="85"/>
      <c r="AV1121" s="85"/>
      <c r="AW1121" s="85"/>
      <c r="AX1121" s="85"/>
      <c r="AY1121" s="85"/>
      <c r="AZ1121" s="85"/>
      <c r="BA1121" s="85"/>
      <c r="BB1121" s="85"/>
      <c r="BC1121" s="85"/>
      <c r="BD1121" s="85"/>
      <c r="BE1121" s="85"/>
      <c r="BF1121" s="85"/>
      <c r="BG1121" s="85"/>
      <c r="BH1121" s="85"/>
      <c r="BI1121" s="85"/>
      <c r="BJ1121" s="85"/>
      <c r="BK1121" s="85"/>
      <c r="BL1121" s="85"/>
      <c r="BM1121" s="85"/>
      <c r="BN1121" s="85"/>
      <c r="BO1121" s="85"/>
      <c r="BP1121" s="85"/>
      <c r="BQ1121" s="85"/>
      <c r="BR1121" s="85"/>
      <c r="BS1121" s="85"/>
      <c r="BT1121" s="85"/>
      <c r="BU1121" s="85"/>
      <c r="BV1121" s="85"/>
      <c r="BW1121" s="85"/>
      <c r="BX1121" s="85"/>
      <c r="BY1121" s="85"/>
      <c r="BZ1121" s="85"/>
      <c r="CA1121" s="85"/>
      <c r="CB1121" s="85"/>
      <c r="CC1121" s="85"/>
      <c r="CD1121" s="85"/>
      <c r="CE1121" s="85"/>
      <c r="CF1121" s="85"/>
      <c r="CG1121" s="85"/>
      <c r="CH1121" s="85"/>
      <c r="CI1121" s="85"/>
      <c r="CJ1121" s="85"/>
      <c r="CK1121" s="85"/>
      <c r="CL1121" s="85"/>
      <c r="CM1121" s="85"/>
      <c r="CN1121" s="85"/>
      <c r="CO1121" s="85"/>
      <c r="CP1121" s="85"/>
      <c r="CQ1121" s="85"/>
      <c r="CR1121" s="85"/>
      <c r="CS1121" s="85"/>
      <c r="CT1121" s="85"/>
      <c r="CU1121" s="85"/>
      <c r="CV1121" s="85"/>
      <c r="CW1121" s="85"/>
      <c r="CX1121" s="85"/>
      <c r="CY1121" s="85"/>
      <c r="CZ1121" s="85"/>
      <c r="DA1121" s="85"/>
      <c r="DB1121" s="85"/>
      <c r="DC1121" s="85"/>
      <c r="DD1121" s="85"/>
      <c r="DE1121" s="85"/>
      <c r="DF1121" s="85"/>
      <c r="DG1121" s="85"/>
      <c r="DH1121" s="85"/>
      <c r="DI1121" s="85"/>
      <c r="DJ1121" s="85"/>
      <c r="DK1121" s="85"/>
      <c r="DL1121" s="85"/>
    </row>
    <row r="1122" spans="1:116" s="12" customFormat="1" ht="48" customHeight="1">
      <c r="A1122" s="13"/>
      <c r="B1122" s="97">
        <v>43</v>
      </c>
      <c r="C1122" s="260" t="s">
        <v>1008</v>
      </c>
      <c r="D1122" s="159" t="s">
        <v>1009</v>
      </c>
      <c r="E1122" s="261">
        <v>750</v>
      </c>
      <c r="F1122" s="257"/>
      <c r="G1122" s="31">
        <v>0</v>
      </c>
      <c r="H1122" s="92">
        <f t="shared" si="19"/>
        <v>750</v>
      </c>
      <c r="I1122" s="168" t="s">
        <v>856</v>
      </c>
      <c r="J1122" s="29"/>
      <c r="K1122" s="35"/>
      <c r="L1122" s="35"/>
      <c r="M1122" s="35"/>
      <c r="N1122" s="35"/>
      <c r="O1122" s="159" t="s">
        <v>1010</v>
      </c>
      <c r="P1122" s="159" t="s">
        <v>1011</v>
      </c>
      <c r="Q1122" s="22"/>
      <c r="R1122" s="23"/>
      <c r="S1122" s="85"/>
      <c r="T1122" s="85"/>
      <c r="U1122" s="85"/>
      <c r="V1122" s="85"/>
      <c r="W1122" s="85"/>
      <c r="X1122" s="85"/>
      <c r="Y1122" s="85"/>
      <c r="Z1122" s="85"/>
      <c r="AA1122" s="85"/>
      <c r="AB1122" s="85"/>
      <c r="AC1122" s="85"/>
      <c r="AD1122" s="85"/>
      <c r="AE1122" s="85"/>
      <c r="AF1122" s="85"/>
      <c r="AG1122" s="85"/>
      <c r="AH1122" s="85"/>
      <c r="AI1122" s="85"/>
      <c r="AJ1122" s="85"/>
      <c r="AK1122" s="85"/>
      <c r="AL1122" s="85"/>
      <c r="AM1122" s="85"/>
      <c r="AN1122" s="85"/>
      <c r="AO1122" s="85"/>
      <c r="AP1122" s="85"/>
      <c r="AQ1122" s="85"/>
      <c r="AR1122" s="85"/>
      <c r="AS1122" s="85"/>
      <c r="AT1122" s="85"/>
      <c r="AU1122" s="85"/>
      <c r="AV1122" s="85"/>
      <c r="AW1122" s="85"/>
      <c r="AX1122" s="85"/>
      <c r="AY1122" s="85"/>
      <c r="AZ1122" s="85"/>
      <c r="BA1122" s="85"/>
      <c r="BB1122" s="85"/>
      <c r="BC1122" s="85"/>
      <c r="BD1122" s="85"/>
      <c r="BE1122" s="85"/>
      <c r="BF1122" s="85"/>
      <c r="BG1122" s="85"/>
      <c r="BH1122" s="85"/>
      <c r="BI1122" s="85"/>
      <c r="BJ1122" s="85"/>
      <c r="BK1122" s="85"/>
      <c r="BL1122" s="85"/>
      <c r="BM1122" s="85"/>
      <c r="BN1122" s="85"/>
      <c r="BO1122" s="85"/>
      <c r="BP1122" s="85"/>
      <c r="BQ1122" s="85"/>
      <c r="BR1122" s="85"/>
      <c r="BS1122" s="85"/>
      <c r="BT1122" s="85"/>
      <c r="BU1122" s="85"/>
      <c r="BV1122" s="85"/>
      <c r="BW1122" s="85"/>
      <c r="BX1122" s="85"/>
      <c r="BY1122" s="85"/>
      <c r="BZ1122" s="85"/>
      <c r="CA1122" s="85"/>
      <c r="CB1122" s="85"/>
      <c r="CC1122" s="85"/>
      <c r="CD1122" s="85"/>
      <c r="CE1122" s="85"/>
      <c r="CF1122" s="85"/>
      <c r="CG1122" s="85"/>
      <c r="CH1122" s="85"/>
      <c r="CI1122" s="85"/>
      <c r="CJ1122" s="85"/>
      <c r="CK1122" s="85"/>
      <c r="CL1122" s="85"/>
      <c r="CM1122" s="85"/>
      <c r="CN1122" s="85"/>
      <c r="CO1122" s="85"/>
      <c r="CP1122" s="85"/>
      <c r="CQ1122" s="85"/>
      <c r="CR1122" s="85"/>
      <c r="CS1122" s="85"/>
      <c r="CT1122" s="85"/>
      <c r="CU1122" s="85"/>
      <c r="CV1122" s="85"/>
      <c r="CW1122" s="85"/>
      <c r="CX1122" s="85"/>
      <c r="CY1122" s="85"/>
      <c r="CZ1122" s="85"/>
      <c r="DA1122" s="85"/>
      <c r="DB1122" s="85"/>
      <c r="DC1122" s="85"/>
      <c r="DD1122" s="85"/>
      <c r="DE1122" s="85"/>
      <c r="DF1122" s="85"/>
      <c r="DG1122" s="85"/>
      <c r="DH1122" s="85"/>
      <c r="DI1122" s="85"/>
      <c r="DJ1122" s="85"/>
      <c r="DK1122" s="85"/>
      <c r="DL1122" s="85"/>
    </row>
    <row r="1123" spans="1:116" s="12" customFormat="1" ht="48" customHeight="1">
      <c r="A1123" s="13"/>
      <c r="B1123" s="98">
        <v>44</v>
      </c>
      <c r="C1123" s="258" t="s">
        <v>1012</v>
      </c>
      <c r="D1123" s="159" t="s">
        <v>1013</v>
      </c>
      <c r="E1123" s="259">
        <v>14164</v>
      </c>
      <c r="F1123" s="257"/>
      <c r="G1123" s="31">
        <v>0</v>
      </c>
      <c r="H1123" s="92">
        <f t="shared" si="19"/>
        <v>14164</v>
      </c>
      <c r="I1123" s="168" t="s">
        <v>881</v>
      </c>
      <c r="J1123" s="29"/>
      <c r="K1123" s="35"/>
      <c r="L1123" s="35"/>
      <c r="M1123" s="35"/>
      <c r="N1123" s="35"/>
      <c r="O1123" s="159" t="s">
        <v>1014</v>
      </c>
      <c r="P1123" s="159" t="s">
        <v>1015</v>
      </c>
      <c r="Q1123" s="22"/>
      <c r="R1123" s="23"/>
      <c r="S1123" s="85"/>
      <c r="T1123" s="85"/>
      <c r="U1123" s="85"/>
      <c r="V1123" s="85"/>
      <c r="W1123" s="85"/>
      <c r="X1123" s="85"/>
      <c r="Y1123" s="85"/>
      <c r="Z1123" s="85"/>
      <c r="AA1123" s="85"/>
      <c r="AB1123" s="85"/>
      <c r="AC1123" s="85"/>
      <c r="AD1123" s="85"/>
      <c r="AE1123" s="85"/>
      <c r="AF1123" s="85"/>
      <c r="AG1123" s="85"/>
      <c r="AH1123" s="85"/>
      <c r="AI1123" s="85"/>
      <c r="AJ1123" s="85"/>
      <c r="AK1123" s="85"/>
      <c r="AL1123" s="85"/>
      <c r="AM1123" s="85"/>
      <c r="AN1123" s="85"/>
      <c r="AO1123" s="85"/>
      <c r="AP1123" s="85"/>
      <c r="AQ1123" s="85"/>
      <c r="AR1123" s="85"/>
      <c r="AS1123" s="85"/>
      <c r="AT1123" s="85"/>
      <c r="AU1123" s="85"/>
      <c r="AV1123" s="85"/>
      <c r="AW1123" s="85"/>
      <c r="AX1123" s="85"/>
      <c r="AY1123" s="85"/>
      <c r="AZ1123" s="85"/>
      <c r="BA1123" s="85"/>
      <c r="BB1123" s="85"/>
      <c r="BC1123" s="85"/>
      <c r="BD1123" s="85"/>
      <c r="BE1123" s="85"/>
      <c r="BF1123" s="85"/>
      <c r="BG1123" s="85"/>
      <c r="BH1123" s="85"/>
      <c r="BI1123" s="85"/>
      <c r="BJ1123" s="85"/>
      <c r="BK1123" s="85"/>
      <c r="BL1123" s="85"/>
      <c r="BM1123" s="85"/>
      <c r="BN1123" s="85"/>
      <c r="BO1123" s="85"/>
      <c r="BP1123" s="85"/>
      <c r="BQ1123" s="85"/>
      <c r="BR1123" s="85"/>
      <c r="BS1123" s="85"/>
      <c r="BT1123" s="85"/>
      <c r="BU1123" s="85"/>
      <c r="BV1123" s="85"/>
      <c r="BW1123" s="85"/>
      <c r="BX1123" s="85"/>
      <c r="BY1123" s="85"/>
      <c r="BZ1123" s="85"/>
      <c r="CA1123" s="85"/>
      <c r="CB1123" s="85"/>
      <c r="CC1123" s="85"/>
      <c r="CD1123" s="85"/>
      <c r="CE1123" s="85"/>
      <c r="CF1123" s="85"/>
      <c r="CG1123" s="85"/>
      <c r="CH1123" s="85"/>
      <c r="CI1123" s="85"/>
      <c r="CJ1123" s="85"/>
      <c r="CK1123" s="85"/>
      <c r="CL1123" s="85"/>
      <c r="CM1123" s="85"/>
      <c r="CN1123" s="85"/>
      <c r="CO1123" s="85"/>
      <c r="CP1123" s="85"/>
      <c r="CQ1123" s="85"/>
      <c r="CR1123" s="85"/>
      <c r="CS1123" s="85"/>
      <c r="CT1123" s="85"/>
      <c r="CU1123" s="85"/>
      <c r="CV1123" s="85"/>
      <c r="CW1123" s="85"/>
      <c r="CX1123" s="85"/>
      <c r="CY1123" s="85"/>
      <c r="CZ1123" s="85"/>
      <c r="DA1123" s="85"/>
      <c r="DB1123" s="85"/>
      <c r="DC1123" s="85"/>
      <c r="DD1123" s="85"/>
      <c r="DE1123" s="85"/>
      <c r="DF1123" s="85"/>
      <c r="DG1123" s="85"/>
      <c r="DH1123" s="85"/>
      <c r="DI1123" s="85"/>
      <c r="DJ1123" s="85"/>
      <c r="DK1123" s="85"/>
      <c r="DL1123" s="85"/>
    </row>
    <row r="1124" spans="1:116" s="12" customFormat="1" ht="48" customHeight="1">
      <c r="A1124" s="13"/>
      <c r="B1124" s="97">
        <v>45</v>
      </c>
      <c r="C1124" s="260" t="s">
        <v>1016</v>
      </c>
      <c r="D1124" s="159" t="s">
        <v>1017</v>
      </c>
      <c r="E1124" s="262">
        <v>651</v>
      </c>
      <c r="F1124" s="257"/>
      <c r="G1124" s="31">
        <v>0</v>
      </c>
      <c r="H1124" s="92">
        <f t="shared" si="19"/>
        <v>651</v>
      </c>
      <c r="I1124" s="168" t="s">
        <v>881</v>
      </c>
      <c r="J1124" s="29"/>
      <c r="K1124" s="35"/>
      <c r="L1124" s="35"/>
      <c r="M1124" s="35"/>
      <c r="N1124" s="35"/>
      <c r="O1124" s="159" t="s">
        <v>1018</v>
      </c>
      <c r="P1124" s="159" t="s">
        <v>1019</v>
      </c>
      <c r="Q1124" s="22"/>
      <c r="R1124" s="23"/>
      <c r="S1124" s="85"/>
      <c r="T1124" s="85"/>
      <c r="U1124" s="85"/>
      <c r="V1124" s="85"/>
      <c r="W1124" s="85"/>
      <c r="X1124" s="85"/>
      <c r="Y1124" s="85"/>
      <c r="Z1124" s="85"/>
      <c r="AA1124" s="85"/>
      <c r="AB1124" s="85"/>
      <c r="AC1124" s="85"/>
      <c r="AD1124" s="85"/>
      <c r="AE1124" s="85"/>
      <c r="AF1124" s="85"/>
      <c r="AG1124" s="85"/>
      <c r="AH1124" s="85"/>
      <c r="AI1124" s="85"/>
      <c r="AJ1124" s="85"/>
      <c r="AK1124" s="85"/>
      <c r="AL1124" s="85"/>
      <c r="AM1124" s="85"/>
      <c r="AN1124" s="85"/>
      <c r="AO1124" s="85"/>
      <c r="AP1124" s="85"/>
      <c r="AQ1124" s="85"/>
      <c r="AR1124" s="85"/>
      <c r="AS1124" s="85"/>
      <c r="AT1124" s="85"/>
      <c r="AU1124" s="85"/>
      <c r="AV1124" s="85"/>
      <c r="AW1124" s="85"/>
      <c r="AX1124" s="85"/>
      <c r="AY1124" s="85"/>
      <c r="AZ1124" s="85"/>
      <c r="BA1124" s="85"/>
      <c r="BB1124" s="85"/>
      <c r="BC1124" s="85"/>
      <c r="BD1124" s="85"/>
      <c r="BE1124" s="85"/>
      <c r="BF1124" s="85"/>
      <c r="BG1124" s="85"/>
      <c r="BH1124" s="85"/>
      <c r="BI1124" s="85"/>
      <c r="BJ1124" s="85"/>
      <c r="BK1124" s="85"/>
      <c r="BL1124" s="85"/>
      <c r="BM1124" s="85"/>
      <c r="BN1124" s="85"/>
      <c r="BO1124" s="85"/>
      <c r="BP1124" s="85"/>
      <c r="BQ1124" s="85"/>
      <c r="BR1124" s="85"/>
      <c r="BS1124" s="85"/>
      <c r="BT1124" s="85"/>
      <c r="BU1124" s="85"/>
      <c r="BV1124" s="85"/>
      <c r="BW1124" s="85"/>
      <c r="BX1124" s="85"/>
      <c r="BY1124" s="85"/>
      <c r="BZ1124" s="85"/>
      <c r="CA1124" s="85"/>
      <c r="CB1124" s="85"/>
      <c r="CC1124" s="85"/>
      <c r="CD1124" s="85"/>
      <c r="CE1124" s="85"/>
      <c r="CF1124" s="85"/>
      <c r="CG1124" s="85"/>
      <c r="CH1124" s="85"/>
      <c r="CI1124" s="85"/>
      <c r="CJ1124" s="85"/>
      <c r="CK1124" s="85"/>
      <c r="CL1124" s="85"/>
      <c r="CM1124" s="85"/>
      <c r="CN1124" s="85"/>
      <c r="CO1124" s="85"/>
      <c r="CP1124" s="85"/>
      <c r="CQ1124" s="85"/>
      <c r="CR1124" s="85"/>
      <c r="CS1124" s="85"/>
      <c r="CT1124" s="85"/>
      <c r="CU1124" s="85"/>
      <c r="CV1124" s="85"/>
      <c r="CW1124" s="85"/>
      <c r="CX1124" s="85"/>
      <c r="CY1124" s="85"/>
      <c r="CZ1124" s="85"/>
      <c r="DA1124" s="85"/>
      <c r="DB1124" s="85"/>
      <c r="DC1124" s="85"/>
      <c r="DD1124" s="85"/>
      <c r="DE1124" s="85"/>
      <c r="DF1124" s="85"/>
      <c r="DG1124" s="85"/>
      <c r="DH1124" s="85"/>
      <c r="DI1124" s="85"/>
      <c r="DJ1124" s="85"/>
      <c r="DK1124" s="85"/>
      <c r="DL1124" s="85"/>
    </row>
    <row r="1125" spans="1:116" s="12" customFormat="1" ht="48" customHeight="1">
      <c r="A1125" s="13"/>
      <c r="B1125" s="97">
        <v>46</v>
      </c>
      <c r="C1125" s="260" t="s">
        <v>1020</v>
      </c>
      <c r="D1125" s="159" t="s">
        <v>1021</v>
      </c>
      <c r="E1125" s="262">
        <v>7160</v>
      </c>
      <c r="F1125" s="257"/>
      <c r="G1125" s="31">
        <v>0</v>
      </c>
      <c r="H1125" s="92">
        <f t="shared" si="19"/>
        <v>7160</v>
      </c>
      <c r="I1125" s="168" t="s">
        <v>881</v>
      </c>
      <c r="J1125" s="29"/>
      <c r="K1125" s="35"/>
      <c r="L1125" s="35"/>
      <c r="M1125" s="35"/>
      <c r="N1125" s="35"/>
      <c r="O1125" s="159" t="s">
        <v>1022</v>
      </c>
      <c r="P1125" s="159" t="s">
        <v>1023</v>
      </c>
      <c r="Q1125" s="22"/>
      <c r="R1125" s="23"/>
      <c r="S1125" s="85"/>
      <c r="T1125" s="85"/>
      <c r="U1125" s="85"/>
      <c r="V1125" s="85"/>
      <c r="W1125" s="85"/>
      <c r="X1125" s="85"/>
      <c r="Y1125" s="85"/>
      <c r="Z1125" s="85"/>
      <c r="AA1125" s="85"/>
      <c r="AB1125" s="85"/>
      <c r="AC1125" s="85"/>
      <c r="AD1125" s="85"/>
      <c r="AE1125" s="85"/>
      <c r="AF1125" s="85"/>
      <c r="AG1125" s="85"/>
      <c r="AH1125" s="85"/>
      <c r="AI1125" s="85"/>
      <c r="AJ1125" s="85"/>
      <c r="AK1125" s="85"/>
      <c r="AL1125" s="85"/>
      <c r="AM1125" s="85"/>
      <c r="AN1125" s="85"/>
      <c r="AO1125" s="85"/>
      <c r="AP1125" s="85"/>
      <c r="AQ1125" s="85"/>
      <c r="AR1125" s="85"/>
      <c r="AS1125" s="85"/>
      <c r="AT1125" s="85"/>
      <c r="AU1125" s="85"/>
      <c r="AV1125" s="85"/>
      <c r="AW1125" s="85"/>
      <c r="AX1125" s="85"/>
      <c r="AY1125" s="85"/>
      <c r="AZ1125" s="85"/>
      <c r="BA1125" s="85"/>
      <c r="BB1125" s="85"/>
      <c r="BC1125" s="85"/>
      <c r="BD1125" s="85"/>
      <c r="BE1125" s="85"/>
      <c r="BF1125" s="85"/>
      <c r="BG1125" s="85"/>
      <c r="BH1125" s="85"/>
      <c r="BI1125" s="85"/>
      <c r="BJ1125" s="85"/>
      <c r="BK1125" s="85"/>
      <c r="BL1125" s="85"/>
      <c r="BM1125" s="85"/>
      <c r="BN1125" s="85"/>
      <c r="BO1125" s="85"/>
      <c r="BP1125" s="85"/>
      <c r="BQ1125" s="85"/>
      <c r="BR1125" s="85"/>
      <c r="BS1125" s="85"/>
      <c r="BT1125" s="85"/>
      <c r="BU1125" s="85"/>
      <c r="BV1125" s="85"/>
      <c r="BW1125" s="85"/>
      <c r="BX1125" s="85"/>
      <c r="BY1125" s="85"/>
      <c r="BZ1125" s="85"/>
      <c r="CA1125" s="85"/>
      <c r="CB1125" s="85"/>
      <c r="CC1125" s="85"/>
      <c r="CD1125" s="85"/>
      <c r="CE1125" s="85"/>
      <c r="CF1125" s="85"/>
      <c r="CG1125" s="85"/>
      <c r="CH1125" s="85"/>
      <c r="CI1125" s="85"/>
      <c r="CJ1125" s="85"/>
      <c r="CK1125" s="85"/>
      <c r="CL1125" s="85"/>
      <c r="CM1125" s="85"/>
      <c r="CN1125" s="85"/>
      <c r="CO1125" s="85"/>
      <c r="CP1125" s="85"/>
      <c r="CQ1125" s="85"/>
      <c r="CR1125" s="85"/>
      <c r="CS1125" s="85"/>
      <c r="CT1125" s="85"/>
      <c r="CU1125" s="85"/>
      <c r="CV1125" s="85"/>
      <c r="CW1125" s="85"/>
      <c r="CX1125" s="85"/>
      <c r="CY1125" s="85"/>
      <c r="CZ1125" s="85"/>
      <c r="DA1125" s="85"/>
      <c r="DB1125" s="85"/>
      <c r="DC1125" s="85"/>
      <c r="DD1125" s="85"/>
      <c r="DE1125" s="85"/>
      <c r="DF1125" s="85"/>
      <c r="DG1125" s="85"/>
      <c r="DH1125" s="85"/>
      <c r="DI1125" s="85"/>
      <c r="DJ1125" s="85"/>
      <c r="DK1125" s="85"/>
      <c r="DL1125" s="85"/>
    </row>
    <row r="1126" spans="1:116" s="12" customFormat="1" ht="48" customHeight="1">
      <c r="A1126" s="13"/>
      <c r="B1126" s="98">
        <v>47</v>
      </c>
      <c r="C1126" s="260" t="s">
        <v>1020</v>
      </c>
      <c r="D1126" s="159" t="s">
        <v>1021</v>
      </c>
      <c r="E1126" s="262">
        <v>6430</v>
      </c>
      <c r="F1126" s="257"/>
      <c r="G1126" s="31">
        <v>0</v>
      </c>
      <c r="H1126" s="92">
        <f t="shared" si="19"/>
        <v>6430</v>
      </c>
      <c r="I1126" s="168" t="s">
        <v>881</v>
      </c>
      <c r="J1126" s="29"/>
      <c r="K1126" s="35"/>
      <c r="L1126" s="35"/>
      <c r="M1126" s="35"/>
      <c r="N1126" s="35"/>
      <c r="O1126" s="159" t="s">
        <v>1024</v>
      </c>
      <c r="P1126" s="159" t="s">
        <v>1025</v>
      </c>
      <c r="Q1126" s="22"/>
      <c r="R1126" s="23"/>
      <c r="S1126" s="85"/>
      <c r="T1126" s="85"/>
      <c r="U1126" s="85"/>
      <c r="V1126" s="85"/>
      <c r="W1126" s="85"/>
      <c r="X1126" s="85"/>
      <c r="Y1126" s="85"/>
      <c r="Z1126" s="85"/>
      <c r="AA1126" s="85"/>
      <c r="AB1126" s="85"/>
      <c r="AC1126" s="85"/>
      <c r="AD1126" s="85"/>
      <c r="AE1126" s="85"/>
      <c r="AF1126" s="85"/>
      <c r="AG1126" s="85"/>
      <c r="AH1126" s="85"/>
      <c r="AI1126" s="85"/>
      <c r="AJ1126" s="85"/>
      <c r="AK1126" s="85"/>
      <c r="AL1126" s="85"/>
      <c r="AM1126" s="85"/>
      <c r="AN1126" s="85"/>
      <c r="AO1126" s="85"/>
      <c r="AP1126" s="85"/>
      <c r="AQ1126" s="85"/>
      <c r="AR1126" s="85"/>
      <c r="AS1126" s="85"/>
      <c r="AT1126" s="85"/>
      <c r="AU1126" s="85"/>
      <c r="AV1126" s="85"/>
      <c r="AW1126" s="85"/>
      <c r="AX1126" s="85"/>
      <c r="AY1126" s="85"/>
      <c r="AZ1126" s="85"/>
      <c r="BA1126" s="85"/>
      <c r="BB1126" s="85"/>
      <c r="BC1126" s="85"/>
      <c r="BD1126" s="85"/>
      <c r="BE1126" s="85"/>
      <c r="BF1126" s="85"/>
      <c r="BG1126" s="85"/>
      <c r="BH1126" s="85"/>
      <c r="BI1126" s="85"/>
      <c r="BJ1126" s="85"/>
      <c r="BK1126" s="85"/>
      <c r="BL1126" s="85"/>
      <c r="BM1126" s="85"/>
      <c r="BN1126" s="85"/>
      <c r="BO1126" s="85"/>
      <c r="BP1126" s="85"/>
      <c r="BQ1126" s="85"/>
      <c r="BR1126" s="85"/>
      <c r="BS1126" s="85"/>
      <c r="BT1126" s="85"/>
      <c r="BU1126" s="85"/>
      <c r="BV1126" s="85"/>
      <c r="BW1126" s="85"/>
      <c r="BX1126" s="85"/>
      <c r="BY1126" s="85"/>
      <c r="BZ1126" s="85"/>
      <c r="CA1126" s="85"/>
      <c r="CB1126" s="85"/>
      <c r="CC1126" s="85"/>
      <c r="CD1126" s="85"/>
      <c r="CE1126" s="85"/>
      <c r="CF1126" s="85"/>
      <c r="CG1126" s="85"/>
      <c r="CH1126" s="85"/>
      <c r="CI1126" s="85"/>
      <c r="CJ1126" s="85"/>
      <c r="CK1126" s="85"/>
      <c r="CL1126" s="85"/>
      <c r="CM1126" s="85"/>
      <c r="CN1126" s="85"/>
      <c r="CO1126" s="85"/>
      <c r="CP1126" s="85"/>
      <c r="CQ1126" s="85"/>
      <c r="CR1126" s="85"/>
      <c r="CS1126" s="85"/>
      <c r="CT1126" s="85"/>
      <c r="CU1126" s="85"/>
      <c r="CV1126" s="85"/>
      <c r="CW1126" s="85"/>
      <c r="CX1126" s="85"/>
      <c r="CY1126" s="85"/>
      <c r="CZ1126" s="85"/>
      <c r="DA1126" s="85"/>
      <c r="DB1126" s="85"/>
      <c r="DC1126" s="85"/>
      <c r="DD1126" s="85"/>
      <c r="DE1126" s="85"/>
      <c r="DF1126" s="85"/>
      <c r="DG1126" s="85"/>
      <c r="DH1126" s="85"/>
      <c r="DI1126" s="85"/>
      <c r="DJ1126" s="85"/>
      <c r="DK1126" s="85"/>
      <c r="DL1126" s="85"/>
    </row>
    <row r="1127" spans="1:116" s="12" customFormat="1" ht="48" customHeight="1">
      <c r="A1127" s="13"/>
      <c r="B1127" s="97">
        <v>48</v>
      </c>
      <c r="C1127" s="260" t="s">
        <v>1026</v>
      </c>
      <c r="D1127" s="159" t="s">
        <v>1027</v>
      </c>
      <c r="E1127" s="262">
        <v>1041</v>
      </c>
      <c r="F1127" s="257"/>
      <c r="G1127" s="31"/>
      <c r="H1127" s="92">
        <f t="shared" si="19"/>
        <v>1041</v>
      </c>
      <c r="I1127" s="168" t="s">
        <v>1028</v>
      </c>
      <c r="J1127" s="29"/>
      <c r="K1127" s="35"/>
      <c r="L1127" s="35"/>
      <c r="M1127" s="35"/>
      <c r="N1127" s="35"/>
      <c r="O1127" s="159" t="s">
        <v>1029</v>
      </c>
      <c r="P1127" s="159" t="s">
        <v>1030</v>
      </c>
      <c r="Q1127" s="22"/>
      <c r="R1127" s="23"/>
      <c r="S1127" s="85"/>
      <c r="T1127" s="85"/>
      <c r="U1127" s="85"/>
      <c r="V1127" s="85"/>
      <c r="W1127" s="85"/>
      <c r="X1127" s="85"/>
      <c r="Y1127" s="85"/>
      <c r="Z1127" s="85"/>
      <c r="AA1127" s="85"/>
      <c r="AB1127" s="85"/>
      <c r="AC1127" s="85"/>
      <c r="AD1127" s="85"/>
      <c r="AE1127" s="85"/>
      <c r="AF1127" s="85"/>
      <c r="AG1127" s="85"/>
      <c r="AH1127" s="85"/>
      <c r="AI1127" s="85"/>
      <c r="AJ1127" s="85"/>
      <c r="AK1127" s="85"/>
      <c r="AL1127" s="85"/>
      <c r="AM1127" s="85"/>
      <c r="AN1127" s="85"/>
      <c r="AO1127" s="85"/>
      <c r="AP1127" s="85"/>
      <c r="AQ1127" s="85"/>
      <c r="AR1127" s="85"/>
      <c r="AS1127" s="85"/>
      <c r="AT1127" s="85"/>
      <c r="AU1127" s="85"/>
      <c r="AV1127" s="85"/>
      <c r="AW1127" s="85"/>
      <c r="AX1127" s="85"/>
      <c r="AY1127" s="85"/>
      <c r="AZ1127" s="85"/>
      <c r="BA1127" s="85"/>
      <c r="BB1127" s="85"/>
      <c r="BC1127" s="85"/>
      <c r="BD1127" s="85"/>
      <c r="BE1127" s="85"/>
      <c r="BF1127" s="85"/>
      <c r="BG1127" s="85"/>
      <c r="BH1127" s="85"/>
      <c r="BI1127" s="85"/>
      <c r="BJ1127" s="85"/>
      <c r="BK1127" s="85"/>
      <c r="BL1127" s="85"/>
      <c r="BM1127" s="85"/>
      <c r="BN1127" s="85"/>
      <c r="BO1127" s="85"/>
      <c r="BP1127" s="85"/>
      <c r="BQ1127" s="85"/>
      <c r="BR1127" s="85"/>
      <c r="BS1127" s="85"/>
      <c r="BT1127" s="85"/>
      <c r="BU1127" s="85"/>
      <c r="BV1127" s="85"/>
      <c r="BW1127" s="85"/>
      <c r="BX1127" s="85"/>
      <c r="BY1127" s="85"/>
      <c r="BZ1127" s="85"/>
      <c r="CA1127" s="85"/>
      <c r="CB1127" s="85"/>
      <c r="CC1127" s="85"/>
      <c r="CD1127" s="85"/>
      <c r="CE1127" s="85"/>
      <c r="CF1127" s="85"/>
      <c r="CG1127" s="85"/>
      <c r="CH1127" s="85"/>
      <c r="CI1127" s="85"/>
      <c r="CJ1127" s="85"/>
      <c r="CK1127" s="85"/>
      <c r="CL1127" s="85"/>
      <c r="CM1127" s="85"/>
      <c r="CN1127" s="85"/>
      <c r="CO1127" s="85"/>
      <c r="CP1127" s="85"/>
      <c r="CQ1127" s="85"/>
      <c r="CR1127" s="85"/>
      <c r="CS1127" s="85"/>
      <c r="CT1127" s="85"/>
      <c r="CU1127" s="85"/>
      <c r="CV1127" s="85"/>
      <c r="CW1127" s="85"/>
      <c r="CX1127" s="85"/>
      <c r="CY1127" s="85"/>
      <c r="CZ1127" s="85"/>
      <c r="DA1127" s="85"/>
      <c r="DB1127" s="85"/>
      <c r="DC1127" s="85"/>
      <c r="DD1127" s="85"/>
      <c r="DE1127" s="85"/>
      <c r="DF1127" s="85"/>
      <c r="DG1127" s="85"/>
      <c r="DH1127" s="85"/>
      <c r="DI1127" s="85"/>
      <c r="DJ1127" s="85"/>
      <c r="DK1127" s="85"/>
      <c r="DL1127" s="85"/>
    </row>
    <row r="1128" spans="1:116" s="12" customFormat="1" ht="48" customHeight="1">
      <c r="A1128" s="13"/>
      <c r="B1128" s="97">
        <v>49</v>
      </c>
      <c r="C1128" s="263" t="s">
        <v>1031</v>
      </c>
      <c r="D1128" s="264" t="s">
        <v>1032</v>
      </c>
      <c r="E1128" s="265">
        <v>8007</v>
      </c>
      <c r="F1128" s="266"/>
      <c r="G1128" s="31">
        <v>0</v>
      </c>
      <c r="H1128" s="92">
        <f t="shared" si="19"/>
        <v>8007</v>
      </c>
      <c r="I1128" s="275" t="s">
        <v>881</v>
      </c>
      <c r="J1128" s="29"/>
      <c r="K1128" s="35"/>
      <c r="L1128" s="35"/>
      <c r="M1128" s="35"/>
      <c r="N1128" s="35"/>
      <c r="O1128" s="264" t="s">
        <v>1033</v>
      </c>
      <c r="P1128" s="264" t="s">
        <v>1034</v>
      </c>
      <c r="Q1128" s="22"/>
      <c r="R1128" s="23"/>
      <c r="S1128" s="85"/>
      <c r="T1128" s="85"/>
      <c r="U1128" s="85"/>
      <c r="V1128" s="85"/>
      <c r="W1128" s="85"/>
      <c r="X1128" s="85"/>
      <c r="Y1128" s="85"/>
      <c r="Z1128" s="85"/>
      <c r="AA1128" s="85"/>
      <c r="AB1128" s="85"/>
      <c r="AC1128" s="85"/>
      <c r="AD1128" s="85"/>
      <c r="AE1128" s="85"/>
      <c r="AF1128" s="85"/>
      <c r="AG1128" s="85"/>
      <c r="AH1128" s="85"/>
      <c r="AI1128" s="85"/>
      <c r="AJ1128" s="85"/>
      <c r="AK1128" s="85"/>
      <c r="AL1128" s="85"/>
      <c r="AM1128" s="85"/>
      <c r="AN1128" s="85"/>
      <c r="AO1128" s="85"/>
      <c r="AP1128" s="85"/>
      <c r="AQ1128" s="85"/>
      <c r="AR1128" s="85"/>
      <c r="AS1128" s="85"/>
      <c r="AT1128" s="85"/>
      <c r="AU1128" s="85"/>
      <c r="AV1128" s="85"/>
      <c r="AW1128" s="85"/>
      <c r="AX1128" s="85"/>
      <c r="AY1128" s="85"/>
      <c r="AZ1128" s="85"/>
      <c r="BA1128" s="85"/>
      <c r="BB1128" s="85"/>
      <c r="BC1128" s="85"/>
      <c r="BD1128" s="85"/>
      <c r="BE1128" s="85"/>
      <c r="BF1128" s="85"/>
      <c r="BG1128" s="85"/>
      <c r="BH1128" s="85"/>
      <c r="BI1128" s="85"/>
      <c r="BJ1128" s="85"/>
      <c r="BK1128" s="85"/>
      <c r="BL1128" s="85"/>
      <c r="BM1128" s="85"/>
      <c r="BN1128" s="85"/>
      <c r="BO1128" s="85"/>
      <c r="BP1128" s="85"/>
      <c r="BQ1128" s="85"/>
      <c r="BR1128" s="85"/>
      <c r="BS1128" s="85"/>
      <c r="BT1128" s="85"/>
      <c r="BU1128" s="85"/>
      <c r="BV1128" s="85"/>
      <c r="BW1128" s="85"/>
      <c r="BX1128" s="85"/>
      <c r="BY1128" s="85"/>
      <c r="BZ1128" s="85"/>
      <c r="CA1128" s="85"/>
      <c r="CB1128" s="85"/>
      <c r="CC1128" s="85"/>
      <c r="CD1128" s="85"/>
      <c r="CE1128" s="85"/>
      <c r="CF1128" s="85"/>
      <c r="CG1128" s="85"/>
      <c r="CH1128" s="85"/>
      <c r="CI1128" s="85"/>
      <c r="CJ1128" s="85"/>
      <c r="CK1128" s="85"/>
      <c r="CL1128" s="85"/>
      <c r="CM1128" s="85"/>
      <c r="CN1128" s="85"/>
      <c r="CO1128" s="85"/>
      <c r="CP1128" s="85"/>
      <c r="CQ1128" s="85"/>
      <c r="CR1128" s="85"/>
      <c r="CS1128" s="85"/>
      <c r="CT1128" s="85"/>
      <c r="CU1128" s="85"/>
      <c r="CV1128" s="85"/>
      <c r="CW1128" s="85"/>
      <c r="CX1128" s="85"/>
      <c r="CY1128" s="85"/>
      <c r="CZ1128" s="85"/>
      <c r="DA1128" s="85"/>
      <c r="DB1128" s="85"/>
      <c r="DC1128" s="85"/>
      <c r="DD1128" s="85"/>
      <c r="DE1128" s="85"/>
      <c r="DF1128" s="85"/>
      <c r="DG1128" s="85"/>
      <c r="DH1128" s="85"/>
      <c r="DI1128" s="85"/>
      <c r="DJ1128" s="85"/>
      <c r="DK1128" s="85"/>
      <c r="DL1128" s="85"/>
    </row>
    <row r="1129" spans="1:116" s="12" customFormat="1" ht="48" customHeight="1">
      <c r="A1129" s="13"/>
      <c r="B1129" s="98">
        <v>50</v>
      </c>
      <c r="C1129" s="263" t="s">
        <v>1020</v>
      </c>
      <c r="D1129" s="264" t="s">
        <v>1035</v>
      </c>
      <c r="E1129" s="265">
        <v>17572</v>
      </c>
      <c r="F1129" s="266"/>
      <c r="G1129" s="31"/>
      <c r="H1129" s="92">
        <f t="shared" si="19"/>
        <v>17572</v>
      </c>
      <c r="I1129" s="275" t="s">
        <v>881</v>
      </c>
      <c r="J1129" s="29"/>
      <c r="K1129" s="35"/>
      <c r="L1129" s="35"/>
      <c r="M1129" s="35"/>
      <c r="N1129" s="35"/>
      <c r="O1129" s="264" t="s">
        <v>1036</v>
      </c>
      <c r="P1129" s="264" t="s">
        <v>1037</v>
      </c>
      <c r="Q1129" s="22"/>
      <c r="R1129" s="23"/>
      <c r="S1129" s="85"/>
      <c r="T1129" s="85"/>
      <c r="U1129" s="85"/>
      <c r="V1129" s="85"/>
      <c r="W1129" s="85"/>
      <c r="X1129" s="85"/>
      <c r="Y1129" s="85"/>
      <c r="Z1129" s="85"/>
      <c r="AA1129" s="85"/>
      <c r="AB1129" s="85"/>
      <c r="AC1129" s="85"/>
      <c r="AD1129" s="85"/>
      <c r="AE1129" s="85"/>
      <c r="AF1129" s="85"/>
      <c r="AG1129" s="85"/>
      <c r="AH1129" s="85"/>
      <c r="AI1129" s="85"/>
      <c r="AJ1129" s="85"/>
      <c r="AK1129" s="85"/>
      <c r="AL1129" s="85"/>
      <c r="AM1129" s="85"/>
      <c r="AN1129" s="85"/>
      <c r="AO1129" s="85"/>
      <c r="AP1129" s="85"/>
      <c r="AQ1129" s="85"/>
      <c r="AR1129" s="85"/>
      <c r="AS1129" s="85"/>
      <c r="AT1129" s="85"/>
      <c r="AU1129" s="85"/>
      <c r="AV1129" s="85"/>
      <c r="AW1129" s="85"/>
      <c r="AX1129" s="85"/>
      <c r="AY1129" s="85"/>
      <c r="AZ1129" s="85"/>
      <c r="BA1129" s="85"/>
      <c r="BB1129" s="85"/>
      <c r="BC1129" s="85"/>
      <c r="BD1129" s="85"/>
      <c r="BE1129" s="85"/>
      <c r="BF1129" s="85"/>
      <c r="BG1129" s="85"/>
      <c r="BH1129" s="85"/>
      <c r="BI1129" s="85"/>
      <c r="BJ1129" s="85"/>
      <c r="BK1129" s="85"/>
      <c r="BL1129" s="85"/>
      <c r="BM1129" s="85"/>
      <c r="BN1129" s="85"/>
      <c r="BO1129" s="85"/>
      <c r="BP1129" s="85"/>
      <c r="BQ1129" s="85"/>
      <c r="BR1129" s="85"/>
      <c r="BS1129" s="85"/>
      <c r="BT1129" s="85"/>
      <c r="BU1129" s="85"/>
      <c r="BV1129" s="85"/>
      <c r="BW1129" s="85"/>
      <c r="BX1129" s="85"/>
      <c r="BY1129" s="85"/>
      <c r="BZ1129" s="85"/>
      <c r="CA1129" s="85"/>
      <c r="CB1129" s="85"/>
      <c r="CC1129" s="85"/>
      <c r="CD1129" s="85"/>
      <c r="CE1129" s="85"/>
      <c r="CF1129" s="85"/>
      <c r="CG1129" s="85"/>
      <c r="CH1129" s="85"/>
      <c r="CI1129" s="85"/>
      <c r="CJ1129" s="85"/>
      <c r="CK1129" s="85"/>
      <c r="CL1129" s="85"/>
      <c r="CM1129" s="85"/>
      <c r="CN1129" s="85"/>
      <c r="CO1129" s="85"/>
      <c r="CP1129" s="85"/>
      <c r="CQ1129" s="85"/>
      <c r="CR1129" s="85"/>
      <c r="CS1129" s="85"/>
      <c r="CT1129" s="85"/>
      <c r="CU1129" s="85"/>
      <c r="CV1129" s="85"/>
      <c r="CW1129" s="85"/>
      <c r="CX1129" s="85"/>
      <c r="CY1129" s="85"/>
      <c r="CZ1129" s="85"/>
      <c r="DA1129" s="85"/>
      <c r="DB1129" s="85"/>
      <c r="DC1129" s="85"/>
      <c r="DD1129" s="85"/>
      <c r="DE1129" s="85"/>
      <c r="DF1129" s="85"/>
      <c r="DG1129" s="85"/>
      <c r="DH1129" s="85"/>
      <c r="DI1129" s="85"/>
      <c r="DJ1129" s="85"/>
      <c r="DK1129" s="85"/>
      <c r="DL1129" s="85"/>
    </row>
    <row r="1130" spans="1:116" s="12" customFormat="1" ht="48" customHeight="1">
      <c r="A1130" s="13"/>
      <c r="B1130" s="97">
        <v>51</v>
      </c>
      <c r="C1130" s="263" t="s">
        <v>1038</v>
      </c>
      <c r="D1130" s="264" t="s">
        <v>1039</v>
      </c>
      <c r="E1130" s="265">
        <v>725</v>
      </c>
      <c r="F1130" s="266"/>
      <c r="G1130" s="31">
        <v>0</v>
      </c>
      <c r="H1130" s="92">
        <f t="shared" si="19"/>
        <v>725</v>
      </c>
      <c r="I1130" s="275" t="s">
        <v>881</v>
      </c>
      <c r="J1130" s="29"/>
      <c r="K1130" s="35"/>
      <c r="L1130" s="35"/>
      <c r="M1130" s="35"/>
      <c r="N1130" s="35"/>
      <c r="O1130" s="264" t="s">
        <v>1040</v>
      </c>
      <c r="P1130" s="264" t="s">
        <v>1041</v>
      </c>
      <c r="Q1130" s="22"/>
      <c r="R1130" s="23"/>
      <c r="S1130" s="85"/>
      <c r="T1130" s="85"/>
      <c r="U1130" s="85"/>
      <c r="V1130" s="85"/>
      <c r="W1130" s="85"/>
      <c r="X1130" s="85"/>
      <c r="Y1130" s="85"/>
      <c r="Z1130" s="85"/>
      <c r="AA1130" s="85"/>
      <c r="AB1130" s="85"/>
      <c r="AC1130" s="85"/>
      <c r="AD1130" s="85"/>
      <c r="AE1130" s="85"/>
      <c r="AF1130" s="85"/>
      <c r="AG1130" s="85"/>
      <c r="AH1130" s="85"/>
      <c r="AI1130" s="85"/>
      <c r="AJ1130" s="85"/>
      <c r="AK1130" s="85"/>
      <c r="AL1130" s="85"/>
      <c r="AM1130" s="85"/>
      <c r="AN1130" s="85"/>
      <c r="AO1130" s="85"/>
      <c r="AP1130" s="85"/>
      <c r="AQ1130" s="85"/>
      <c r="AR1130" s="85"/>
      <c r="AS1130" s="85"/>
      <c r="AT1130" s="85"/>
      <c r="AU1130" s="85"/>
      <c r="AV1130" s="85"/>
      <c r="AW1130" s="85"/>
      <c r="AX1130" s="85"/>
      <c r="AY1130" s="85"/>
      <c r="AZ1130" s="85"/>
      <c r="BA1130" s="85"/>
      <c r="BB1130" s="85"/>
      <c r="BC1130" s="85"/>
      <c r="BD1130" s="85"/>
      <c r="BE1130" s="85"/>
      <c r="BF1130" s="85"/>
      <c r="BG1130" s="85"/>
      <c r="BH1130" s="85"/>
      <c r="BI1130" s="85"/>
      <c r="BJ1130" s="85"/>
      <c r="BK1130" s="85"/>
      <c r="BL1130" s="85"/>
      <c r="BM1130" s="85"/>
      <c r="BN1130" s="85"/>
      <c r="BO1130" s="85"/>
      <c r="BP1130" s="85"/>
      <c r="BQ1130" s="85"/>
      <c r="BR1130" s="85"/>
      <c r="BS1130" s="85"/>
      <c r="BT1130" s="85"/>
      <c r="BU1130" s="85"/>
      <c r="BV1130" s="85"/>
      <c r="BW1130" s="85"/>
      <c r="BX1130" s="85"/>
      <c r="BY1130" s="85"/>
      <c r="BZ1130" s="85"/>
      <c r="CA1130" s="85"/>
      <c r="CB1130" s="85"/>
      <c r="CC1130" s="85"/>
      <c r="CD1130" s="85"/>
      <c r="CE1130" s="85"/>
      <c r="CF1130" s="85"/>
      <c r="CG1130" s="85"/>
      <c r="CH1130" s="85"/>
      <c r="CI1130" s="85"/>
      <c r="CJ1130" s="85"/>
      <c r="CK1130" s="85"/>
      <c r="CL1130" s="85"/>
      <c r="CM1130" s="85"/>
      <c r="CN1130" s="85"/>
      <c r="CO1130" s="85"/>
      <c r="CP1130" s="85"/>
      <c r="CQ1130" s="85"/>
      <c r="CR1130" s="85"/>
      <c r="CS1130" s="85"/>
      <c r="CT1130" s="85"/>
      <c r="CU1130" s="85"/>
      <c r="CV1130" s="85"/>
      <c r="CW1130" s="85"/>
      <c r="CX1130" s="85"/>
      <c r="CY1130" s="85"/>
      <c r="CZ1130" s="85"/>
      <c r="DA1130" s="85"/>
      <c r="DB1130" s="85"/>
      <c r="DC1130" s="85"/>
      <c r="DD1130" s="85"/>
      <c r="DE1130" s="85"/>
      <c r="DF1130" s="85"/>
      <c r="DG1130" s="85"/>
      <c r="DH1130" s="85"/>
      <c r="DI1130" s="85"/>
      <c r="DJ1130" s="85"/>
      <c r="DK1130" s="85"/>
      <c r="DL1130" s="85"/>
    </row>
    <row r="1131" spans="1:116" s="12" customFormat="1" ht="48" customHeight="1">
      <c r="A1131" s="13"/>
      <c r="B1131" s="97">
        <v>52</v>
      </c>
      <c r="C1131" s="263" t="s">
        <v>1042</v>
      </c>
      <c r="D1131" s="264" t="s">
        <v>1043</v>
      </c>
      <c r="E1131" s="265">
        <v>8350</v>
      </c>
      <c r="F1131" s="266"/>
      <c r="G1131" s="31"/>
      <c r="H1131" s="92">
        <f t="shared" si="19"/>
        <v>8350</v>
      </c>
      <c r="I1131" s="275" t="s">
        <v>881</v>
      </c>
      <c r="J1131" s="95"/>
      <c r="K1131" s="96"/>
      <c r="L1131" s="96"/>
      <c r="M1131" s="96"/>
      <c r="N1131" s="96"/>
      <c r="O1131" s="264" t="s">
        <v>1044</v>
      </c>
      <c r="P1131" s="276" t="s">
        <v>1045</v>
      </c>
      <c r="Q1131" s="22"/>
      <c r="R1131" s="23"/>
      <c r="S1131" s="85"/>
      <c r="T1131" s="85"/>
      <c r="U1131" s="85"/>
      <c r="V1131" s="85"/>
      <c r="W1131" s="85"/>
      <c r="X1131" s="85"/>
      <c r="Y1131" s="85"/>
      <c r="Z1131" s="85"/>
      <c r="AA1131" s="85"/>
      <c r="AB1131" s="85"/>
      <c r="AC1131" s="85"/>
      <c r="AD1131" s="85"/>
      <c r="AE1131" s="85"/>
      <c r="AF1131" s="85"/>
      <c r="AG1131" s="85"/>
      <c r="AH1131" s="85"/>
      <c r="AI1131" s="85"/>
      <c r="AJ1131" s="85"/>
      <c r="AK1131" s="85"/>
      <c r="AL1131" s="85"/>
      <c r="AM1131" s="85"/>
      <c r="AN1131" s="85"/>
      <c r="AO1131" s="85"/>
      <c r="AP1131" s="85"/>
      <c r="AQ1131" s="85"/>
      <c r="AR1131" s="85"/>
      <c r="AS1131" s="85"/>
      <c r="AT1131" s="85"/>
      <c r="AU1131" s="85"/>
      <c r="AV1131" s="85"/>
      <c r="AW1131" s="85"/>
      <c r="AX1131" s="85"/>
      <c r="AY1131" s="85"/>
      <c r="AZ1131" s="85"/>
      <c r="BA1131" s="85"/>
      <c r="BB1131" s="85"/>
      <c r="BC1131" s="85"/>
      <c r="BD1131" s="85"/>
      <c r="BE1131" s="85"/>
      <c r="BF1131" s="85"/>
      <c r="BG1131" s="85"/>
      <c r="BH1131" s="85"/>
      <c r="BI1131" s="85"/>
      <c r="BJ1131" s="85"/>
      <c r="BK1131" s="85"/>
      <c r="BL1131" s="85"/>
      <c r="BM1131" s="85"/>
      <c r="BN1131" s="85"/>
      <c r="BO1131" s="85"/>
      <c r="BP1131" s="85"/>
      <c r="BQ1131" s="85"/>
      <c r="BR1131" s="85"/>
      <c r="BS1131" s="85"/>
      <c r="BT1131" s="85"/>
      <c r="BU1131" s="85"/>
      <c r="BV1131" s="85"/>
      <c r="BW1131" s="85"/>
      <c r="BX1131" s="85"/>
      <c r="BY1131" s="85"/>
      <c r="BZ1131" s="85"/>
      <c r="CA1131" s="85"/>
      <c r="CB1131" s="85"/>
      <c r="CC1131" s="85"/>
      <c r="CD1131" s="85"/>
      <c r="CE1131" s="85"/>
      <c r="CF1131" s="85"/>
      <c r="CG1131" s="85"/>
      <c r="CH1131" s="85"/>
      <c r="CI1131" s="85"/>
      <c r="CJ1131" s="85"/>
      <c r="CK1131" s="85"/>
      <c r="CL1131" s="85"/>
      <c r="CM1131" s="85"/>
      <c r="CN1131" s="85"/>
      <c r="CO1131" s="85"/>
      <c r="CP1131" s="85"/>
      <c r="CQ1131" s="85"/>
      <c r="CR1131" s="85"/>
      <c r="CS1131" s="85"/>
      <c r="CT1131" s="85"/>
      <c r="CU1131" s="85"/>
      <c r="CV1131" s="85"/>
      <c r="CW1131" s="85"/>
      <c r="CX1131" s="85"/>
      <c r="CY1131" s="85"/>
      <c r="CZ1131" s="85"/>
      <c r="DA1131" s="85"/>
      <c r="DB1131" s="85"/>
      <c r="DC1131" s="85"/>
      <c r="DD1131" s="85"/>
      <c r="DE1131" s="85"/>
      <c r="DF1131" s="85"/>
      <c r="DG1131" s="85"/>
      <c r="DH1131" s="85"/>
      <c r="DI1131" s="85"/>
      <c r="DJ1131" s="85"/>
      <c r="DK1131" s="85"/>
      <c r="DL1131" s="85"/>
    </row>
    <row r="1132" spans="1:116" s="12" customFormat="1" ht="48" customHeight="1">
      <c r="A1132" s="13"/>
      <c r="B1132" s="98">
        <v>53</v>
      </c>
      <c r="C1132" s="263" t="s">
        <v>1042</v>
      </c>
      <c r="D1132" s="264" t="s">
        <v>1046</v>
      </c>
      <c r="E1132" s="265">
        <v>1450</v>
      </c>
      <c r="F1132" s="266"/>
      <c r="G1132" s="31"/>
      <c r="H1132" s="92">
        <f t="shared" si="19"/>
        <v>1450</v>
      </c>
      <c r="I1132" s="275" t="s">
        <v>881</v>
      </c>
      <c r="J1132" s="35"/>
      <c r="K1132" s="35"/>
      <c r="L1132" s="35"/>
      <c r="M1132" s="35"/>
      <c r="N1132" s="35"/>
      <c r="O1132" s="264" t="s">
        <v>1047</v>
      </c>
      <c r="P1132" s="276" t="s">
        <v>1048</v>
      </c>
      <c r="Q1132" s="22"/>
      <c r="R1132" s="23"/>
      <c r="S1132" s="85"/>
      <c r="T1132" s="85"/>
      <c r="U1132" s="85"/>
      <c r="V1132" s="85"/>
      <c r="W1132" s="85"/>
      <c r="X1132" s="85"/>
      <c r="Y1132" s="85"/>
      <c r="Z1132" s="85"/>
      <c r="AA1132" s="85"/>
      <c r="AB1132" s="85"/>
      <c r="AC1132" s="85"/>
      <c r="AD1132" s="85"/>
      <c r="AE1132" s="85"/>
      <c r="AF1132" s="85"/>
      <c r="AG1132" s="85"/>
      <c r="AH1132" s="85"/>
      <c r="AI1132" s="85"/>
      <c r="AJ1132" s="85"/>
      <c r="AK1132" s="85"/>
      <c r="AL1132" s="85"/>
      <c r="AM1132" s="85"/>
      <c r="AN1132" s="85"/>
      <c r="AO1132" s="85"/>
      <c r="AP1132" s="85"/>
      <c r="AQ1132" s="85"/>
      <c r="AR1132" s="85"/>
      <c r="AS1132" s="85"/>
      <c r="AT1132" s="85"/>
      <c r="AU1132" s="85"/>
      <c r="AV1132" s="85"/>
      <c r="AW1132" s="85"/>
      <c r="AX1132" s="85"/>
      <c r="AY1132" s="85"/>
      <c r="AZ1132" s="85"/>
      <c r="BA1132" s="85"/>
      <c r="BB1132" s="85"/>
      <c r="BC1132" s="85"/>
      <c r="BD1132" s="85"/>
      <c r="BE1132" s="85"/>
      <c r="BF1132" s="85"/>
      <c r="BG1132" s="85"/>
      <c r="BH1132" s="85"/>
      <c r="BI1132" s="85"/>
      <c r="BJ1132" s="85"/>
      <c r="BK1132" s="85"/>
      <c r="BL1132" s="85"/>
      <c r="BM1132" s="85"/>
      <c r="BN1132" s="85"/>
      <c r="BO1132" s="85"/>
      <c r="BP1132" s="85"/>
      <c r="BQ1132" s="85"/>
      <c r="BR1132" s="85"/>
      <c r="BS1132" s="85"/>
      <c r="BT1132" s="85"/>
      <c r="BU1132" s="85"/>
      <c r="BV1132" s="85"/>
      <c r="BW1132" s="85"/>
      <c r="BX1132" s="85"/>
      <c r="BY1132" s="85"/>
      <c r="BZ1132" s="85"/>
      <c r="CA1132" s="85"/>
      <c r="CB1132" s="85"/>
      <c r="CC1132" s="85"/>
      <c r="CD1132" s="85"/>
      <c r="CE1132" s="85"/>
      <c r="CF1132" s="85"/>
      <c r="CG1132" s="85"/>
      <c r="CH1132" s="85"/>
      <c r="CI1132" s="85"/>
      <c r="CJ1132" s="85"/>
      <c r="CK1132" s="85"/>
      <c r="CL1132" s="85"/>
      <c r="CM1132" s="85"/>
      <c r="CN1132" s="85"/>
      <c r="CO1132" s="85"/>
      <c r="CP1132" s="85"/>
      <c r="CQ1132" s="85"/>
      <c r="CR1132" s="85"/>
      <c r="CS1132" s="85"/>
      <c r="CT1132" s="85"/>
      <c r="CU1132" s="85"/>
      <c r="CV1132" s="85"/>
      <c r="CW1132" s="85"/>
      <c r="CX1132" s="85"/>
      <c r="CY1132" s="85"/>
      <c r="CZ1132" s="85"/>
      <c r="DA1132" s="85"/>
      <c r="DB1132" s="85"/>
      <c r="DC1132" s="85"/>
      <c r="DD1132" s="85"/>
      <c r="DE1132" s="85"/>
      <c r="DF1132" s="85"/>
      <c r="DG1132" s="85"/>
      <c r="DH1132" s="85"/>
      <c r="DI1132" s="85"/>
      <c r="DJ1132" s="85"/>
      <c r="DK1132" s="85"/>
      <c r="DL1132" s="85"/>
    </row>
    <row r="1133" spans="1:116" s="12" customFormat="1" ht="48" customHeight="1">
      <c r="A1133" s="13"/>
      <c r="B1133" s="97">
        <v>54</v>
      </c>
      <c r="C1133" s="263" t="s">
        <v>1049</v>
      </c>
      <c r="D1133" s="264" t="s">
        <v>1046</v>
      </c>
      <c r="E1133" s="265">
        <v>2250</v>
      </c>
      <c r="F1133" s="266"/>
      <c r="G1133" s="89">
        <v>0</v>
      </c>
      <c r="H1133" s="92">
        <f t="shared" si="19"/>
        <v>2250</v>
      </c>
      <c r="I1133" s="275" t="s">
        <v>881</v>
      </c>
      <c r="J1133" s="88"/>
      <c r="K1133" s="88"/>
      <c r="L1133" s="88"/>
      <c r="M1133" s="88"/>
      <c r="N1133" s="88"/>
      <c r="O1133" s="264" t="s">
        <v>1050</v>
      </c>
      <c r="P1133" s="276" t="s">
        <v>1051</v>
      </c>
      <c r="Q1133" s="22"/>
      <c r="R1133" s="23"/>
      <c r="S1133" s="85"/>
      <c r="T1133" s="85"/>
      <c r="U1133" s="85"/>
      <c r="V1133" s="85"/>
      <c r="W1133" s="85"/>
      <c r="X1133" s="85"/>
      <c r="Y1133" s="85"/>
      <c r="Z1133" s="85"/>
      <c r="AA1133" s="85"/>
      <c r="AB1133" s="85"/>
      <c r="AC1133" s="85"/>
      <c r="AD1133" s="85"/>
      <c r="AE1133" s="85"/>
      <c r="AF1133" s="85"/>
      <c r="AG1133" s="85"/>
      <c r="AH1133" s="85"/>
      <c r="AI1133" s="85"/>
      <c r="AJ1133" s="85"/>
      <c r="AK1133" s="85"/>
      <c r="AL1133" s="85"/>
      <c r="AM1133" s="85"/>
      <c r="AN1133" s="85"/>
      <c r="AO1133" s="85"/>
      <c r="AP1133" s="85"/>
      <c r="AQ1133" s="85"/>
      <c r="AR1133" s="85"/>
      <c r="AS1133" s="85"/>
      <c r="AT1133" s="85"/>
      <c r="AU1133" s="85"/>
      <c r="AV1133" s="85"/>
      <c r="AW1133" s="85"/>
      <c r="AX1133" s="85"/>
      <c r="AY1133" s="85"/>
      <c r="AZ1133" s="85"/>
      <c r="BA1133" s="85"/>
      <c r="BB1133" s="85"/>
      <c r="BC1133" s="85"/>
      <c r="BD1133" s="85"/>
      <c r="BE1133" s="85"/>
      <c r="BF1133" s="85"/>
      <c r="BG1133" s="85"/>
      <c r="BH1133" s="85"/>
      <c r="BI1133" s="85"/>
      <c r="BJ1133" s="85"/>
      <c r="BK1133" s="85"/>
      <c r="BL1133" s="85"/>
      <c r="BM1133" s="85"/>
      <c r="BN1133" s="85"/>
      <c r="BO1133" s="85"/>
      <c r="BP1133" s="85"/>
      <c r="BQ1133" s="85"/>
      <c r="BR1133" s="85"/>
      <c r="BS1133" s="85"/>
      <c r="BT1133" s="85"/>
      <c r="BU1133" s="85"/>
      <c r="BV1133" s="85"/>
      <c r="BW1133" s="85"/>
      <c r="BX1133" s="85"/>
      <c r="BY1133" s="85"/>
      <c r="BZ1133" s="85"/>
      <c r="CA1133" s="85"/>
      <c r="CB1133" s="85"/>
      <c r="CC1133" s="85"/>
      <c r="CD1133" s="85"/>
      <c r="CE1133" s="85"/>
      <c r="CF1133" s="85"/>
      <c r="CG1133" s="85"/>
      <c r="CH1133" s="85"/>
      <c r="CI1133" s="85"/>
      <c r="CJ1133" s="85"/>
      <c r="CK1133" s="85"/>
      <c r="CL1133" s="85"/>
      <c r="CM1133" s="85"/>
      <c r="CN1133" s="85"/>
      <c r="CO1133" s="85"/>
      <c r="CP1133" s="85"/>
      <c r="CQ1133" s="85"/>
      <c r="CR1133" s="85"/>
      <c r="CS1133" s="85"/>
      <c r="CT1133" s="85"/>
      <c r="CU1133" s="85"/>
      <c r="CV1133" s="85"/>
      <c r="CW1133" s="85"/>
      <c r="CX1133" s="85"/>
      <c r="CY1133" s="85"/>
      <c r="CZ1133" s="85"/>
      <c r="DA1133" s="85"/>
      <c r="DB1133" s="85"/>
      <c r="DC1133" s="85"/>
      <c r="DD1133" s="85"/>
      <c r="DE1133" s="85"/>
      <c r="DF1133" s="85"/>
      <c r="DG1133" s="85"/>
      <c r="DH1133" s="85"/>
      <c r="DI1133" s="85"/>
      <c r="DJ1133" s="85"/>
      <c r="DK1133" s="85"/>
      <c r="DL1133" s="85"/>
    </row>
    <row r="1134" spans="1:116" s="12" customFormat="1" ht="48" customHeight="1">
      <c r="A1134" s="13"/>
      <c r="B1134" s="97">
        <v>55</v>
      </c>
      <c r="C1134" s="263" t="s">
        <v>1052</v>
      </c>
      <c r="D1134" s="264" t="s">
        <v>1053</v>
      </c>
      <c r="E1134" s="265">
        <v>10800</v>
      </c>
      <c r="F1134" s="266"/>
      <c r="G1134" s="99"/>
      <c r="H1134" s="92">
        <f t="shared" si="19"/>
        <v>10800</v>
      </c>
      <c r="I1134" s="275" t="s">
        <v>856</v>
      </c>
      <c r="J1134" s="99"/>
      <c r="K1134" s="99"/>
      <c r="L1134" s="99"/>
      <c r="M1134" s="99"/>
      <c r="N1134" s="31"/>
      <c r="O1134" s="264" t="s">
        <v>1054</v>
      </c>
      <c r="P1134" s="264" t="s">
        <v>1055</v>
      </c>
      <c r="Q1134" s="22"/>
      <c r="R1134" s="23"/>
      <c r="S1134" s="85"/>
      <c r="T1134" s="85"/>
      <c r="U1134" s="85"/>
      <c r="V1134" s="85"/>
      <c r="W1134" s="85"/>
      <c r="X1134" s="85"/>
      <c r="Y1134" s="85"/>
      <c r="Z1134" s="85"/>
      <c r="AA1134" s="85"/>
      <c r="AB1134" s="85"/>
      <c r="AC1134" s="85"/>
      <c r="AD1134" s="85"/>
      <c r="AE1134" s="85"/>
      <c r="AF1134" s="85"/>
      <c r="AG1134" s="85"/>
      <c r="AH1134" s="85"/>
      <c r="AI1134" s="85"/>
      <c r="AJ1134" s="85"/>
      <c r="AK1134" s="85"/>
      <c r="AL1134" s="85"/>
      <c r="AM1134" s="85"/>
      <c r="AN1134" s="85"/>
      <c r="AO1134" s="85"/>
      <c r="AP1134" s="85"/>
      <c r="AQ1134" s="85"/>
      <c r="AR1134" s="85"/>
      <c r="AS1134" s="85"/>
      <c r="AT1134" s="85"/>
      <c r="AU1134" s="85"/>
      <c r="AV1134" s="85"/>
      <c r="AW1134" s="85"/>
      <c r="AX1134" s="85"/>
      <c r="AY1134" s="85"/>
      <c r="AZ1134" s="85"/>
      <c r="BA1134" s="85"/>
      <c r="BB1134" s="85"/>
      <c r="BC1134" s="85"/>
      <c r="BD1134" s="85"/>
      <c r="BE1134" s="85"/>
      <c r="BF1134" s="85"/>
      <c r="BG1134" s="85"/>
      <c r="BH1134" s="85"/>
      <c r="BI1134" s="85"/>
      <c r="BJ1134" s="85"/>
      <c r="BK1134" s="85"/>
      <c r="BL1134" s="85"/>
      <c r="BM1134" s="85"/>
      <c r="BN1134" s="85"/>
      <c r="BO1134" s="85"/>
      <c r="BP1134" s="85"/>
      <c r="BQ1134" s="85"/>
      <c r="BR1134" s="85"/>
      <c r="BS1134" s="85"/>
      <c r="BT1134" s="85"/>
      <c r="BU1134" s="85"/>
      <c r="BV1134" s="85"/>
      <c r="BW1134" s="85"/>
      <c r="BX1134" s="85"/>
      <c r="BY1134" s="85"/>
      <c r="BZ1134" s="85"/>
      <c r="CA1134" s="85"/>
      <c r="CB1134" s="85"/>
      <c r="CC1134" s="85"/>
      <c r="CD1134" s="85"/>
      <c r="CE1134" s="85"/>
      <c r="CF1134" s="85"/>
      <c r="CG1134" s="85"/>
      <c r="CH1134" s="85"/>
      <c r="CI1134" s="85"/>
      <c r="CJ1134" s="85"/>
      <c r="CK1134" s="85"/>
      <c r="CL1134" s="85"/>
      <c r="CM1134" s="85"/>
      <c r="CN1134" s="85"/>
      <c r="CO1134" s="85"/>
      <c r="CP1134" s="85"/>
      <c r="CQ1134" s="85"/>
      <c r="CR1134" s="85"/>
      <c r="CS1134" s="85"/>
      <c r="CT1134" s="85"/>
      <c r="CU1134" s="85"/>
      <c r="CV1134" s="85"/>
      <c r="CW1134" s="85"/>
      <c r="CX1134" s="85"/>
      <c r="CY1134" s="85"/>
      <c r="CZ1134" s="85"/>
      <c r="DA1134" s="85"/>
      <c r="DB1134" s="85"/>
      <c r="DC1134" s="85"/>
      <c r="DD1134" s="85"/>
      <c r="DE1134" s="85"/>
      <c r="DF1134" s="85"/>
      <c r="DG1134" s="85"/>
      <c r="DH1134" s="85"/>
      <c r="DI1134" s="85"/>
      <c r="DJ1134" s="85"/>
      <c r="DK1134" s="85"/>
      <c r="DL1134" s="85"/>
    </row>
    <row r="1135" spans="1:116" s="12" customFormat="1" ht="48" customHeight="1">
      <c r="A1135" s="13"/>
      <c r="B1135" s="98">
        <v>56</v>
      </c>
      <c r="C1135" s="263" t="s">
        <v>1056</v>
      </c>
      <c r="D1135" s="264" t="s">
        <v>1057</v>
      </c>
      <c r="E1135" s="265">
        <v>5833</v>
      </c>
      <c r="F1135" s="266"/>
      <c r="G1135" s="99"/>
      <c r="H1135" s="92">
        <f t="shared" si="19"/>
        <v>5833</v>
      </c>
      <c r="I1135" s="275" t="s">
        <v>881</v>
      </c>
      <c r="J1135" s="99"/>
      <c r="K1135" s="99"/>
      <c r="L1135" s="99"/>
      <c r="M1135" s="99"/>
      <c r="N1135" s="31"/>
      <c r="O1135" s="264" t="s">
        <v>1058</v>
      </c>
      <c r="P1135" s="264" t="s">
        <v>1059</v>
      </c>
      <c r="Q1135" s="22"/>
      <c r="R1135" s="23"/>
      <c r="S1135" s="85"/>
      <c r="T1135" s="85"/>
      <c r="U1135" s="85"/>
      <c r="V1135" s="85"/>
      <c r="W1135" s="85"/>
      <c r="X1135" s="85"/>
      <c r="Y1135" s="85"/>
      <c r="Z1135" s="85"/>
      <c r="AA1135" s="85"/>
      <c r="AB1135" s="85"/>
      <c r="AC1135" s="85"/>
      <c r="AD1135" s="85"/>
      <c r="AE1135" s="85"/>
      <c r="AF1135" s="85"/>
      <c r="AG1135" s="85"/>
      <c r="AH1135" s="85"/>
      <c r="AI1135" s="85"/>
      <c r="AJ1135" s="85"/>
      <c r="AK1135" s="85"/>
      <c r="AL1135" s="85"/>
      <c r="AM1135" s="85"/>
      <c r="AN1135" s="85"/>
      <c r="AO1135" s="85"/>
      <c r="AP1135" s="85"/>
      <c r="AQ1135" s="85"/>
      <c r="AR1135" s="85"/>
      <c r="AS1135" s="85"/>
      <c r="AT1135" s="85"/>
      <c r="AU1135" s="85"/>
      <c r="AV1135" s="85"/>
      <c r="AW1135" s="85"/>
      <c r="AX1135" s="85"/>
      <c r="AY1135" s="85"/>
      <c r="AZ1135" s="85"/>
      <c r="BA1135" s="85"/>
      <c r="BB1135" s="85"/>
      <c r="BC1135" s="85"/>
      <c r="BD1135" s="85"/>
      <c r="BE1135" s="85"/>
      <c r="BF1135" s="85"/>
      <c r="BG1135" s="85"/>
      <c r="BH1135" s="85"/>
      <c r="BI1135" s="85"/>
      <c r="BJ1135" s="85"/>
      <c r="BK1135" s="85"/>
      <c r="BL1135" s="85"/>
      <c r="BM1135" s="85"/>
      <c r="BN1135" s="85"/>
      <c r="BO1135" s="85"/>
      <c r="BP1135" s="85"/>
      <c r="BQ1135" s="85"/>
      <c r="BR1135" s="85"/>
      <c r="BS1135" s="85"/>
      <c r="BT1135" s="85"/>
      <c r="BU1135" s="85"/>
      <c r="BV1135" s="85"/>
      <c r="BW1135" s="85"/>
      <c r="BX1135" s="85"/>
      <c r="BY1135" s="85"/>
      <c r="BZ1135" s="85"/>
      <c r="CA1135" s="85"/>
      <c r="CB1135" s="85"/>
      <c r="CC1135" s="85"/>
      <c r="CD1135" s="85"/>
      <c r="CE1135" s="85"/>
      <c r="CF1135" s="85"/>
      <c r="CG1135" s="85"/>
      <c r="CH1135" s="85"/>
      <c r="CI1135" s="85"/>
      <c r="CJ1135" s="85"/>
      <c r="CK1135" s="85"/>
      <c r="CL1135" s="85"/>
      <c r="CM1135" s="85"/>
      <c r="CN1135" s="85"/>
      <c r="CO1135" s="85"/>
      <c r="CP1135" s="85"/>
      <c r="CQ1135" s="85"/>
      <c r="CR1135" s="85"/>
      <c r="CS1135" s="85"/>
      <c r="CT1135" s="85"/>
      <c r="CU1135" s="85"/>
      <c r="CV1135" s="85"/>
      <c r="CW1135" s="85"/>
      <c r="CX1135" s="85"/>
      <c r="CY1135" s="85"/>
      <c r="CZ1135" s="85"/>
      <c r="DA1135" s="85"/>
      <c r="DB1135" s="85"/>
      <c r="DC1135" s="85"/>
      <c r="DD1135" s="85"/>
      <c r="DE1135" s="85"/>
      <c r="DF1135" s="85"/>
      <c r="DG1135" s="85"/>
      <c r="DH1135" s="85"/>
      <c r="DI1135" s="85"/>
      <c r="DJ1135" s="85"/>
      <c r="DK1135" s="85"/>
      <c r="DL1135" s="85"/>
    </row>
    <row r="1136" spans="1:116" s="12" customFormat="1" ht="48" customHeight="1">
      <c r="A1136" s="13"/>
      <c r="B1136" s="97">
        <v>57</v>
      </c>
      <c r="C1136" s="263" t="s">
        <v>1060</v>
      </c>
      <c r="D1136" s="264" t="s">
        <v>1061</v>
      </c>
      <c r="E1136" s="265">
        <v>6350</v>
      </c>
      <c r="F1136" s="266"/>
      <c r="G1136" s="99"/>
      <c r="H1136" s="92">
        <f t="shared" si="19"/>
        <v>6350</v>
      </c>
      <c r="I1136" s="275" t="s">
        <v>881</v>
      </c>
      <c r="J1136" s="99"/>
      <c r="K1136" s="99"/>
      <c r="L1136" s="99"/>
      <c r="M1136" s="99"/>
      <c r="N1136" s="31"/>
      <c r="O1136" s="264" t="s">
        <v>1062</v>
      </c>
      <c r="P1136" s="264" t="s">
        <v>1063</v>
      </c>
      <c r="Q1136" s="22"/>
      <c r="R1136" s="23"/>
      <c r="S1136" s="85"/>
      <c r="T1136" s="85"/>
      <c r="U1136" s="85"/>
      <c r="V1136" s="85"/>
      <c r="W1136" s="85"/>
      <c r="X1136" s="85"/>
      <c r="Y1136" s="85"/>
      <c r="Z1136" s="85"/>
      <c r="AA1136" s="85"/>
      <c r="AB1136" s="85"/>
      <c r="AC1136" s="85"/>
      <c r="AD1136" s="85"/>
      <c r="AE1136" s="85"/>
      <c r="AF1136" s="85"/>
      <c r="AG1136" s="85"/>
      <c r="AH1136" s="85"/>
      <c r="AI1136" s="85"/>
      <c r="AJ1136" s="85"/>
      <c r="AK1136" s="85"/>
      <c r="AL1136" s="85"/>
      <c r="AM1136" s="85"/>
      <c r="AN1136" s="85"/>
      <c r="AO1136" s="85"/>
      <c r="AP1136" s="85"/>
      <c r="AQ1136" s="85"/>
      <c r="AR1136" s="85"/>
      <c r="AS1136" s="85"/>
      <c r="AT1136" s="85"/>
      <c r="AU1136" s="85"/>
      <c r="AV1136" s="85"/>
      <c r="AW1136" s="85"/>
      <c r="AX1136" s="85"/>
      <c r="AY1136" s="85"/>
      <c r="AZ1136" s="85"/>
      <c r="BA1136" s="85"/>
      <c r="BB1136" s="85"/>
      <c r="BC1136" s="85"/>
      <c r="BD1136" s="85"/>
      <c r="BE1136" s="85"/>
      <c r="BF1136" s="85"/>
      <c r="BG1136" s="85"/>
      <c r="BH1136" s="85"/>
      <c r="BI1136" s="85"/>
      <c r="BJ1136" s="85"/>
      <c r="BK1136" s="85"/>
      <c r="BL1136" s="85"/>
      <c r="BM1136" s="85"/>
      <c r="BN1136" s="85"/>
      <c r="BO1136" s="85"/>
      <c r="BP1136" s="85"/>
      <c r="BQ1136" s="85"/>
      <c r="BR1136" s="85"/>
      <c r="BS1136" s="85"/>
      <c r="BT1136" s="85"/>
      <c r="BU1136" s="85"/>
      <c r="BV1136" s="85"/>
      <c r="BW1136" s="85"/>
      <c r="BX1136" s="85"/>
      <c r="BY1136" s="85"/>
      <c r="BZ1136" s="85"/>
      <c r="CA1136" s="85"/>
      <c r="CB1136" s="85"/>
      <c r="CC1136" s="85"/>
      <c r="CD1136" s="85"/>
      <c r="CE1136" s="85"/>
      <c r="CF1136" s="85"/>
      <c r="CG1136" s="85"/>
      <c r="CH1136" s="85"/>
      <c r="CI1136" s="85"/>
      <c r="CJ1136" s="85"/>
      <c r="CK1136" s="85"/>
      <c r="CL1136" s="85"/>
      <c r="CM1136" s="85"/>
      <c r="CN1136" s="85"/>
      <c r="CO1136" s="85"/>
      <c r="CP1136" s="85"/>
      <c r="CQ1136" s="85"/>
      <c r="CR1136" s="85"/>
      <c r="CS1136" s="85"/>
      <c r="CT1136" s="85"/>
      <c r="CU1136" s="85"/>
      <c r="CV1136" s="85"/>
      <c r="CW1136" s="85"/>
      <c r="CX1136" s="85"/>
      <c r="CY1136" s="85"/>
      <c r="CZ1136" s="85"/>
      <c r="DA1136" s="85"/>
      <c r="DB1136" s="85"/>
      <c r="DC1136" s="85"/>
      <c r="DD1136" s="85"/>
      <c r="DE1136" s="85"/>
      <c r="DF1136" s="85"/>
      <c r="DG1136" s="85"/>
      <c r="DH1136" s="85"/>
      <c r="DI1136" s="85"/>
      <c r="DJ1136" s="85"/>
      <c r="DK1136" s="85"/>
      <c r="DL1136" s="85"/>
    </row>
    <row r="1137" spans="1:116" s="12" customFormat="1" ht="48" customHeight="1">
      <c r="A1137" s="13"/>
      <c r="B1137" s="97">
        <v>58</v>
      </c>
      <c r="C1137" s="263" t="s">
        <v>1064</v>
      </c>
      <c r="D1137" s="264" t="s">
        <v>1065</v>
      </c>
      <c r="E1137" s="265">
        <v>1500</v>
      </c>
      <c r="F1137" s="266"/>
      <c r="G1137" s="99"/>
      <c r="H1137" s="92">
        <f t="shared" si="19"/>
        <v>1500</v>
      </c>
      <c r="I1137" s="275" t="s">
        <v>881</v>
      </c>
      <c r="J1137" s="99"/>
      <c r="K1137" s="99"/>
      <c r="L1137" s="99"/>
      <c r="M1137" s="99"/>
      <c r="N1137" s="31"/>
      <c r="O1137" s="264" t="s">
        <v>1066</v>
      </c>
      <c r="P1137" s="264" t="s">
        <v>1067</v>
      </c>
      <c r="Q1137" s="22"/>
      <c r="R1137" s="23"/>
      <c r="S1137" s="85"/>
      <c r="T1137" s="85"/>
      <c r="U1137" s="85"/>
      <c r="V1137" s="85"/>
      <c r="W1137" s="85"/>
      <c r="X1137" s="85"/>
      <c r="Y1137" s="85"/>
      <c r="Z1137" s="85"/>
      <c r="AA1137" s="85"/>
      <c r="AB1137" s="85"/>
      <c r="AC1137" s="85"/>
      <c r="AD1137" s="85"/>
      <c r="AE1137" s="85"/>
      <c r="AF1137" s="85"/>
      <c r="AG1137" s="85"/>
      <c r="AH1137" s="85"/>
      <c r="AI1137" s="85"/>
      <c r="AJ1137" s="85"/>
      <c r="AK1137" s="85"/>
      <c r="AL1137" s="85"/>
      <c r="AM1137" s="85"/>
      <c r="AN1137" s="85"/>
      <c r="AO1137" s="85"/>
      <c r="AP1137" s="85"/>
      <c r="AQ1137" s="85"/>
      <c r="AR1137" s="85"/>
      <c r="AS1137" s="85"/>
      <c r="AT1137" s="85"/>
      <c r="AU1137" s="85"/>
      <c r="AV1137" s="85"/>
      <c r="AW1137" s="85"/>
      <c r="AX1137" s="85"/>
      <c r="AY1137" s="85"/>
      <c r="AZ1137" s="85"/>
      <c r="BA1137" s="85"/>
      <c r="BB1137" s="85"/>
      <c r="BC1137" s="85"/>
      <c r="BD1137" s="85"/>
      <c r="BE1137" s="85"/>
      <c r="BF1137" s="85"/>
      <c r="BG1137" s="85"/>
      <c r="BH1137" s="85"/>
      <c r="BI1137" s="85"/>
      <c r="BJ1137" s="85"/>
      <c r="BK1137" s="85"/>
      <c r="BL1137" s="85"/>
      <c r="BM1137" s="85"/>
      <c r="BN1137" s="85"/>
      <c r="BO1137" s="85"/>
      <c r="BP1137" s="85"/>
      <c r="BQ1137" s="85"/>
      <c r="BR1137" s="85"/>
      <c r="BS1137" s="85"/>
      <c r="BT1137" s="85"/>
      <c r="BU1137" s="85"/>
      <c r="BV1137" s="85"/>
      <c r="BW1137" s="85"/>
      <c r="BX1137" s="85"/>
      <c r="BY1137" s="85"/>
      <c r="BZ1137" s="85"/>
      <c r="CA1137" s="85"/>
      <c r="CB1137" s="85"/>
      <c r="CC1137" s="85"/>
      <c r="CD1137" s="85"/>
      <c r="CE1137" s="85"/>
      <c r="CF1137" s="85"/>
      <c r="CG1137" s="85"/>
      <c r="CH1137" s="85"/>
      <c r="CI1137" s="85"/>
      <c r="CJ1137" s="85"/>
      <c r="CK1137" s="85"/>
      <c r="CL1137" s="85"/>
      <c r="CM1137" s="85"/>
      <c r="CN1137" s="85"/>
      <c r="CO1137" s="85"/>
      <c r="CP1137" s="85"/>
      <c r="CQ1137" s="85"/>
      <c r="CR1137" s="85"/>
      <c r="CS1137" s="85"/>
      <c r="CT1137" s="85"/>
      <c r="CU1137" s="85"/>
      <c r="CV1137" s="85"/>
      <c r="CW1137" s="85"/>
      <c r="CX1137" s="85"/>
      <c r="CY1137" s="85"/>
      <c r="CZ1137" s="85"/>
      <c r="DA1137" s="85"/>
      <c r="DB1137" s="85"/>
      <c r="DC1137" s="85"/>
      <c r="DD1137" s="85"/>
      <c r="DE1137" s="85"/>
      <c r="DF1137" s="85"/>
      <c r="DG1137" s="85"/>
      <c r="DH1137" s="85"/>
      <c r="DI1137" s="85"/>
      <c r="DJ1137" s="85"/>
      <c r="DK1137" s="85"/>
      <c r="DL1137" s="85"/>
    </row>
    <row r="1138" spans="1:116" s="12" customFormat="1" ht="48" customHeight="1">
      <c r="A1138" s="13"/>
      <c r="B1138" s="98">
        <v>59</v>
      </c>
      <c r="C1138" s="263" t="s">
        <v>1064</v>
      </c>
      <c r="D1138" s="264" t="s">
        <v>1065</v>
      </c>
      <c r="E1138" s="265">
        <v>2900</v>
      </c>
      <c r="F1138" s="266"/>
      <c r="G1138" s="99"/>
      <c r="H1138" s="92">
        <f t="shared" si="19"/>
        <v>2900</v>
      </c>
      <c r="I1138" s="275" t="s">
        <v>881</v>
      </c>
      <c r="J1138" s="99"/>
      <c r="K1138" s="99"/>
      <c r="L1138" s="99"/>
      <c r="M1138" s="99"/>
      <c r="N1138" s="31"/>
      <c r="O1138" s="264" t="s">
        <v>1068</v>
      </c>
      <c r="P1138" s="264" t="s">
        <v>1069</v>
      </c>
      <c r="Q1138" s="22"/>
      <c r="R1138" s="23"/>
      <c r="S1138" s="85"/>
      <c r="T1138" s="85"/>
      <c r="U1138" s="85"/>
      <c r="V1138" s="85"/>
      <c r="W1138" s="85"/>
      <c r="X1138" s="85"/>
      <c r="Y1138" s="85"/>
      <c r="Z1138" s="85"/>
      <c r="AA1138" s="85"/>
      <c r="AB1138" s="85"/>
      <c r="AC1138" s="85"/>
      <c r="AD1138" s="85"/>
      <c r="AE1138" s="85"/>
      <c r="AF1138" s="85"/>
      <c r="AG1138" s="85"/>
      <c r="AH1138" s="85"/>
      <c r="AI1138" s="85"/>
      <c r="AJ1138" s="85"/>
      <c r="AK1138" s="85"/>
      <c r="AL1138" s="85"/>
      <c r="AM1138" s="85"/>
      <c r="AN1138" s="85"/>
      <c r="AO1138" s="85"/>
      <c r="AP1138" s="85"/>
      <c r="AQ1138" s="85"/>
      <c r="AR1138" s="85"/>
      <c r="AS1138" s="85"/>
      <c r="AT1138" s="85"/>
      <c r="AU1138" s="85"/>
      <c r="AV1138" s="85"/>
      <c r="AW1138" s="85"/>
      <c r="AX1138" s="85"/>
      <c r="AY1138" s="85"/>
      <c r="AZ1138" s="85"/>
      <c r="BA1138" s="85"/>
      <c r="BB1138" s="85"/>
      <c r="BC1138" s="85"/>
      <c r="BD1138" s="85"/>
      <c r="BE1138" s="85"/>
      <c r="BF1138" s="85"/>
      <c r="BG1138" s="85"/>
      <c r="BH1138" s="85"/>
      <c r="BI1138" s="85"/>
      <c r="BJ1138" s="85"/>
      <c r="BK1138" s="85"/>
      <c r="BL1138" s="85"/>
      <c r="BM1138" s="85"/>
      <c r="BN1138" s="85"/>
      <c r="BO1138" s="85"/>
      <c r="BP1138" s="85"/>
      <c r="BQ1138" s="85"/>
      <c r="BR1138" s="85"/>
      <c r="BS1138" s="85"/>
      <c r="BT1138" s="85"/>
      <c r="BU1138" s="85"/>
      <c r="BV1138" s="85"/>
      <c r="BW1138" s="85"/>
      <c r="BX1138" s="85"/>
      <c r="BY1138" s="85"/>
      <c r="BZ1138" s="85"/>
      <c r="CA1138" s="85"/>
      <c r="CB1138" s="85"/>
      <c r="CC1138" s="85"/>
      <c r="CD1138" s="85"/>
      <c r="CE1138" s="85"/>
      <c r="CF1138" s="85"/>
      <c r="CG1138" s="85"/>
      <c r="CH1138" s="85"/>
      <c r="CI1138" s="85"/>
      <c r="CJ1138" s="85"/>
      <c r="CK1138" s="85"/>
      <c r="CL1138" s="85"/>
      <c r="CM1138" s="85"/>
      <c r="CN1138" s="85"/>
      <c r="CO1138" s="85"/>
      <c r="CP1138" s="85"/>
      <c r="CQ1138" s="85"/>
      <c r="CR1138" s="85"/>
      <c r="CS1138" s="85"/>
      <c r="CT1138" s="85"/>
      <c r="CU1138" s="85"/>
      <c r="CV1138" s="85"/>
      <c r="CW1138" s="85"/>
      <c r="CX1138" s="85"/>
      <c r="CY1138" s="85"/>
      <c r="CZ1138" s="85"/>
      <c r="DA1138" s="85"/>
      <c r="DB1138" s="85"/>
      <c r="DC1138" s="85"/>
      <c r="DD1138" s="85"/>
      <c r="DE1138" s="85"/>
      <c r="DF1138" s="85"/>
      <c r="DG1138" s="85"/>
      <c r="DH1138" s="85"/>
      <c r="DI1138" s="85"/>
      <c r="DJ1138" s="85"/>
      <c r="DK1138" s="85"/>
      <c r="DL1138" s="85"/>
    </row>
    <row r="1139" spans="1:116" s="12" customFormat="1" ht="48" customHeight="1">
      <c r="A1139" s="13"/>
      <c r="B1139" s="97">
        <v>60</v>
      </c>
      <c r="C1139" s="263" t="s">
        <v>1070</v>
      </c>
      <c r="D1139" s="267" t="s">
        <v>1065</v>
      </c>
      <c r="E1139" s="265">
        <v>2050</v>
      </c>
      <c r="F1139" s="266"/>
      <c r="G1139" s="99"/>
      <c r="H1139" s="92">
        <f t="shared" si="19"/>
        <v>2050</v>
      </c>
      <c r="I1139" s="275" t="s">
        <v>881</v>
      </c>
      <c r="J1139" s="99"/>
      <c r="K1139" s="99"/>
      <c r="L1139" s="99"/>
      <c r="M1139" s="99"/>
      <c r="N1139" s="31"/>
      <c r="O1139" s="264" t="s">
        <v>1071</v>
      </c>
      <c r="P1139" s="264" t="s">
        <v>1072</v>
      </c>
      <c r="Q1139" s="22"/>
      <c r="R1139" s="23"/>
      <c r="S1139" s="85"/>
      <c r="T1139" s="85"/>
      <c r="U1139" s="85"/>
      <c r="V1139" s="85"/>
      <c r="W1139" s="85"/>
      <c r="X1139" s="85"/>
      <c r="Y1139" s="85"/>
      <c r="Z1139" s="85"/>
      <c r="AA1139" s="85"/>
      <c r="AB1139" s="85"/>
      <c r="AC1139" s="85"/>
      <c r="AD1139" s="85"/>
      <c r="AE1139" s="85"/>
      <c r="AF1139" s="85"/>
      <c r="AG1139" s="85"/>
      <c r="AH1139" s="85"/>
      <c r="AI1139" s="85"/>
      <c r="AJ1139" s="85"/>
      <c r="AK1139" s="85"/>
      <c r="AL1139" s="85"/>
      <c r="AM1139" s="85"/>
      <c r="AN1139" s="85"/>
      <c r="AO1139" s="85"/>
      <c r="AP1139" s="85"/>
      <c r="AQ1139" s="85"/>
      <c r="AR1139" s="85"/>
      <c r="AS1139" s="85"/>
      <c r="AT1139" s="85"/>
      <c r="AU1139" s="85"/>
      <c r="AV1139" s="85"/>
      <c r="AW1139" s="85"/>
      <c r="AX1139" s="85"/>
      <c r="AY1139" s="85"/>
      <c r="AZ1139" s="85"/>
      <c r="BA1139" s="85"/>
      <c r="BB1139" s="85"/>
      <c r="BC1139" s="85"/>
      <c r="BD1139" s="85"/>
      <c r="BE1139" s="85"/>
      <c r="BF1139" s="85"/>
      <c r="BG1139" s="85"/>
      <c r="BH1139" s="85"/>
      <c r="BI1139" s="85"/>
      <c r="BJ1139" s="85"/>
      <c r="BK1139" s="85"/>
      <c r="BL1139" s="85"/>
      <c r="BM1139" s="85"/>
      <c r="BN1139" s="85"/>
      <c r="BO1139" s="85"/>
      <c r="BP1139" s="85"/>
      <c r="BQ1139" s="85"/>
      <c r="BR1139" s="85"/>
      <c r="BS1139" s="85"/>
      <c r="BT1139" s="85"/>
      <c r="BU1139" s="85"/>
      <c r="BV1139" s="85"/>
      <c r="BW1139" s="85"/>
      <c r="BX1139" s="85"/>
      <c r="BY1139" s="85"/>
      <c r="BZ1139" s="85"/>
      <c r="CA1139" s="85"/>
      <c r="CB1139" s="85"/>
      <c r="CC1139" s="85"/>
      <c r="CD1139" s="85"/>
      <c r="CE1139" s="85"/>
      <c r="CF1139" s="85"/>
      <c r="CG1139" s="85"/>
      <c r="CH1139" s="85"/>
      <c r="CI1139" s="85"/>
      <c r="CJ1139" s="85"/>
      <c r="CK1139" s="85"/>
      <c r="CL1139" s="85"/>
      <c r="CM1139" s="85"/>
      <c r="CN1139" s="85"/>
      <c r="CO1139" s="85"/>
      <c r="CP1139" s="85"/>
      <c r="CQ1139" s="85"/>
      <c r="CR1139" s="85"/>
      <c r="CS1139" s="85"/>
      <c r="CT1139" s="85"/>
      <c r="CU1139" s="85"/>
      <c r="CV1139" s="85"/>
      <c r="CW1139" s="85"/>
      <c r="CX1139" s="85"/>
      <c r="CY1139" s="85"/>
      <c r="CZ1139" s="85"/>
      <c r="DA1139" s="85"/>
      <c r="DB1139" s="85"/>
      <c r="DC1139" s="85"/>
      <c r="DD1139" s="85"/>
      <c r="DE1139" s="85"/>
      <c r="DF1139" s="85"/>
      <c r="DG1139" s="85"/>
      <c r="DH1139" s="85"/>
      <c r="DI1139" s="85"/>
      <c r="DJ1139" s="85"/>
      <c r="DK1139" s="85"/>
      <c r="DL1139" s="85"/>
    </row>
    <row r="1140" spans="1:116" s="12" customFormat="1" ht="48" customHeight="1">
      <c r="A1140" s="13"/>
      <c r="B1140" s="97">
        <v>61</v>
      </c>
      <c r="C1140" s="263" t="s">
        <v>1073</v>
      </c>
      <c r="D1140" s="267" t="s">
        <v>1074</v>
      </c>
      <c r="E1140" s="265">
        <v>2500</v>
      </c>
      <c r="F1140" s="266"/>
      <c r="G1140" s="31"/>
      <c r="H1140" s="92">
        <f t="shared" si="19"/>
        <v>2500</v>
      </c>
      <c r="I1140" s="275" t="s">
        <v>881</v>
      </c>
      <c r="J1140" s="31"/>
      <c r="K1140" s="99"/>
      <c r="L1140" s="31"/>
      <c r="M1140" s="99"/>
      <c r="N1140" s="31"/>
      <c r="O1140" s="264" t="s">
        <v>1075</v>
      </c>
      <c r="P1140" s="267" t="s">
        <v>1076</v>
      </c>
      <c r="Q1140" s="22"/>
      <c r="R1140" s="23"/>
      <c r="S1140" s="85"/>
      <c r="T1140" s="85"/>
      <c r="U1140" s="85"/>
      <c r="V1140" s="85"/>
      <c r="W1140" s="85"/>
      <c r="X1140" s="85"/>
      <c r="Y1140" s="85"/>
      <c r="Z1140" s="85"/>
      <c r="AA1140" s="85"/>
      <c r="AB1140" s="85"/>
      <c r="AC1140" s="85"/>
      <c r="AD1140" s="85"/>
      <c r="AE1140" s="85"/>
      <c r="AF1140" s="85"/>
      <c r="AG1140" s="85"/>
      <c r="AH1140" s="85"/>
      <c r="AI1140" s="85"/>
      <c r="AJ1140" s="85"/>
      <c r="AK1140" s="85"/>
      <c r="AL1140" s="85"/>
      <c r="AM1140" s="85"/>
      <c r="AN1140" s="85"/>
      <c r="AO1140" s="85"/>
      <c r="AP1140" s="85"/>
      <c r="AQ1140" s="85"/>
      <c r="AR1140" s="85"/>
      <c r="AS1140" s="85"/>
      <c r="AT1140" s="85"/>
      <c r="AU1140" s="85"/>
      <c r="AV1140" s="85"/>
      <c r="AW1140" s="85"/>
      <c r="AX1140" s="85"/>
      <c r="AY1140" s="85"/>
      <c r="AZ1140" s="85"/>
      <c r="BA1140" s="85"/>
      <c r="BB1140" s="85"/>
      <c r="BC1140" s="85"/>
      <c r="BD1140" s="85"/>
      <c r="BE1140" s="85"/>
      <c r="BF1140" s="85"/>
      <c r="BG1140" s="85"/>
      <c r="BH1140" s="85"/>
      <c r="BI1140" s="85"/>
      <c r="BJ1140" s="85"/>
      <c r="BK1140" s="85"/>
      <c r="BL1140" s="85"/>
      <c r="BM1140" s="85"/>
      <c r="BN1140" s="85"/>
      <c r="BO1140" s="85"/>
      <c r="BP1140" s="85"/>
      <c r="BQ1140" s="85"/>
      <c r="BR1140" s="85"/>
      <c r="BS1140" s="85"/>
      <c r="BT1140" s="85"/>
      <c r="BU1140" s="85"/>
      <c r="BV1140" s="85"/>
      <c r="BW1140" s="85"/>
      <c r="BX1140" s="85"/>
      <c r="BY1140" s="85"/>
      <c r="BZ1140" s="85"/>
      <c r="CA1140" s="85"/>
      <c r="CB1140" s="85"/>
      <c r="CC1140" s="85"/>
      <c r="CD1140" s="85"/>
      <c r="CE1140" s="85"/>
      <c r="CF1140" s="85"/>
      <c r="CG1140" s="85"/>
      <c r="CH1140" s="85"/>
      <c r="CI1140" s="85"/>
      <c r="CJ1140" s="85"/>
      <c r="CK1140" s="85"/>
      <c r="CL1140" s="85"/>
      <c r="CM1140" s="85"/>
      <c r="CN1140" s="85"/>
      <c r="CO1140" s="85"/>
      <c r="CP1140" s="85"/>
      <c r="CQ1140" s="85"/>
      <c r="CR1140" s="85"/>
      <c r="CS1140" s="85"/>
      <c r="CT1140" s="85"/>
      <c r="CU1140" s="85"/>
      <c r="CV1140" s="85"/>
      <c r="CW1140" s="85"/>
      <c r="CX1140" s="85"/>
      <c r="CY1140" s="85"/>
      <c r="CZ1140" s="85"/>
      <c r="DA1140" s="85"/>
      <c r="DB1140" s="85"/>
      <c r="DC1140" s="85"/>
      <c r="DD1140" s="85"/>
      <c r="DE1140" s="85"/>
      <c r="DF1140" s="85"/>
      <c r="DG1140" s="85"/>
      <c r="DH1140" s="85"/>
      <c r="DI1140" s="85"/>
      <c r="DJ1140" s="85"/>
      <c r="DK1140" s="85"/>
      <c r="DL1140" s="85"/>
    </row>
    <row r="1141" spans="1:116" s="12" customFormat="1" ht="48" customHeight="1">
      <c r="A1141" s="13"/>
      <c r="B1141" s="98">
        <v>62</v>
      </c>
      <c r="C1141" s="263" t="s">
        <v>1038</v>
      </c>
      <c r="D1141" s="267" t="s">
        <v>1077</v>
      </c>
      <c r="E1141" s="265">
        <v>3000</v>
      </c>
      <c r="F1141" s="266"/>
      <c r="G1141" s="99"/>
      <c r="H1141" s="92">
        <f t="shared" si="19"/>
        <v>3000</v>
      </c>
      <c r="I1141" s="275" t="s">
        <v>881</v>
      </c>
      <c r="J1141" s="99"/>
      <c r="K1141" s="99"/>
      <c r="L1141" s="99"/>
      <c r="M1141" s="99"/>
      <c r="N1141" s="31"/>
      <c r="O1141" s="264" t="s">
        <v>1078</v>
      </c>
      <c r="P1141" s="267" t="s">
        <v>1079</v>
      </c>
      <c r="Q1141" s="22"/>
      <c r="R1141" s="23"/>
      <c r="S1141" s="85"/>
      <c r="T1141" s="85"/>
      <c r="U1141" s="85"/>
      <c r="V1141" s="85"/>
      <c r="W1141" s="85"/>
      <c r="X1141" s="85"/>
      <c r="Y1141" s="85"/>
      <c r="Z1141" s="85"/>
      <c r="AA1141" s="85"/>
      <c r="AB1141" s="85"/>
      <c r="AC1141" s="85"/>
      <c r="AD1141" s="85"/>
      <c r="AE1141" s="85"/>
      <c r="AF1141" s="85"/>
      <c r="AG1141" s="85"/>
      <c r="AH1141" s="85"/>
      <c r="AI1141" s="85"/>
      <c r="AJ1141" s="85"/>
      <c r="AK1141" s="85"/>
      <c r="AL1141" s="85"/>
      <c r="AM1141" s="85"/>
      <c r="AN1141" s="85"/>
      <c r="AO1141" s="85"/>
      <c r="AP1141" s="85"/>
      <c r="AQ1141" s="85"/>
      <c r="AR1141" s="85"/>
      <c r="AS1141" s="85"/>
      <c r="AT1141" s="85"/>
      <c r="AU1141" s="85"/>
      <c r="AV1141" s="85"/>
      <c r="AW1141" s="85"/>
      <c r="AX1141" s="85"/>
      <c r="AY1141" s="85"/>
      <c r="AZ1141" s="85"/>
      <c r="BA1141" s="85"/>
      <c r="BB1141" s="85"/>
      <c r="BC1141" s="85"/>
      <c r="BD1141" s="85"/>
      <c r="BE1141" s="85"/>
      <c r="BF1141" s="85"/>
      <c r="BG1141" s="85"/>
      <c r="BH1141" s="85"/>
      <c r="BI1141" s="85"/>
      <c r="BJ1141" s="85"/>
      <c r="BK1141" s="85"/>
      <c r="BL1141" s="85"/>
      <c r="BM1141" s="85"/>
      <c r="BN1141" s="85"/>
      <c r="BO1141" s="85"/>
      <c r="BP1141" s="85"/>
      <c r="BQ1141" s="85"/>
      <c r="BR1141" s="85"/>
      <c r="BS1141" s="85"/>
      <c r="BT1141" s="85"/>
      <c r="BU1141" s="85"/>
      <c r="BV1141" s="85"/>
      <c r="BW1141" s="85"/>
      <c r="BX1141" s="85"/>
      <c r="BY1141" s="85"/>
      <c r="BZ1141" s="85"/>
      <c r="CA1141" s="85"/>
      <c r="CB1141" s="85"/>
      <c r="CC1141" s="85"/>
      <c r="CD1141" s="85"/>
      <c r="CE1141" s="85"/>
      <c r="CF1141" s="85"/>
      <c r="CG1141" s="85"/>
      <c r="CH1141" s="85"/>
      <c r="CI1141" s="85"/>
      <c r="CJ1141" s="85"/>
      <c r="CK1141" s="85"/>
      <c r="CL1141" s="85"/>
      <c r="CM1141" s="85"/>
      <c r="CN1141" s="85"/>
      <c r="CO1141" s="85"/>
      <c r="CP1141" s="85"/>
      <c r="CQ1141" s="85"/>
      <c r="CR1141" s="85"/>
      <c r="CS1141" s="85"/>
      <c r="CT1141" s="85"/>
      <c r="CU1141" s="85"/>
      <c r="CV1141" s="85"/>
      <c r="CW1141" s="85"/>
      <c r="CX1141" s="85"/>
      <c r="CY1141" s="85"/>
      <c r="CZ1141" s="85"/>
      <c r="DA1141" s="85"/>
      <c r="DB1141" s="85"/>
      <c r="DC1141" s="85"/>
      <c r="DD1141" s="85"/>
      <c r="DE1141" s="85"/>
      <c r="DF1141" s="85"/>
      <c r="DG1141" s="85"/>
      <c r="DH1141" s="85"/>
      <c r="DI1141" s="85"/>
      <c r="DJ1141" s="85"/>
      <c r="DK1141" s="85"/>
      <c r="DL1141" s="85"/>
    </row>
    <row r="1142" spans="1:116" s="12" customFormat="1" ht="48" customHeight="1">
      <c r="A1142" s="13"/>
      <c r="B1142" s="97">
        <v>63</v>
      </c>
      <c r="C1142" s="263" t="s">
        <v>1080</v>
      </c>
      <c r="D1142" s="267" t="s">
        <v>1081</v>
      </c>
      <c r="E1142" s="265">
        <v>3050</v>
      </c>
      <c r="F1142" s="266"/>
      <c r="G1142" s="99"/>
      <c r="H1142" s="92">
        <f t="shared" si="19"/>
        <v>3050</v>
      </c>
      <c r="I1142" s="275" t="s">
        <v>856</v>
      </c>
      <c r="J1142" s="99"/>
      <c r="K1142" s="99"/>
      <c r="L1142" s="99"/>
      <c r="M1142" s="99"/>
      <c r="N1142" s="31"/>
      <c r="O1142" s="264" t="s">
        <v>1082</v>
      </c>
      <c r="P1142" s="264" t="s">
        <v>1083</v>
      </c>
      <c r="Q1142" s="22"/>
      <c r="R1142" s="23"/>
      <c r="S1142" s="85"/>
      <c r="T1142" s="85"/>
      <c r="U1142" s="85"/>
      <c r="V1142" s="85"/>
      <c r="W1142" s="85"/>
      <c r="X1142" s="85"/>
      <c r="Y1142" s="85"/>
      <c r="Z1142" s="85"/>
      <c r="AA1142" s="85"/>
      <c r="AB1142" s="85"/>
      <c r="AC1142" s="85"/>
      <c r="AD1142" s="85"/>
      <c r="AE1142" s="85"/>
      <c r="AF1142" s="85"/>
      <c r="AG1142" s="85"/>
      <c r="AH1142" s="85"/>
      <c r="AI1142" s="85"/>
      <c r="AJ1142" s="85"/>
      <c r="AK1142" s="85"/>
      <c r="AL1142" s="85"/>
      <c r="AM1142" s="85"/>
      <c r="AN1142" s="85"/>
      <c r="AO1142" s="85"/>
      <c r="AP1142" s="85"/>
      <c r="AQ1142" s="85"/>
      <c r="AR1142" s="85"/>
      <c r="AS1142" s="85"/>
      <c r="AT1142" s="85"/>
      <c r="AU1142" s="85"/>
      <c r="AV1142" s="85"/>
      <c r="AW1142" s="85"/>
      <c r="AX1142" s="85"/>
      <c r="AY1142" s="85"/>
      <c r="AZ1142" s="85"/>
      <c r="BA1142" s="85"/>
      <c r="BB1142" s="85"/>
      <c r="BC1142" s="85"/>
      <c r="BD1142" s="85"/>
      <c r="BE1142" s="85"/>
      <c r="BF1142" s="85"/>
      <c r="BG1142" s="85"/>
      <c r="BH1142" s="85"/>
      <c r="BI1142" s="85"/>
      <c r="BJ1142" s="85"/>
      <c r="BK1142" s="85"/>
      <c r="BL1142" s="85"/>
      <c r="BM1142" s="85"/>
      <c r="BN1142" s="85"/>
      <c r="BO1142" s="85"/>
      <c r="BP1142" s="85"/>
      <c r="BQ1142" s="85"/>
      <c r="BR1142" s="85"/>
      <c r="BS1142" s="85"/>
      <c r="BT1142" s="85"/>
      <c r="BU1142" s="85"/>
      <c r="BV1142" s="85"/>
      <c r="BW1142" s="85"/>
      <c r="BX1142" s="85"/>
      <c r="BY1142" s="85"/>
      <c r="BZ1142" s="85"/>
      <c r="CA1142" s="85"/>
      <c r="CB1142" s="85"/>
      <c r="CC1142" s="85"/>
      <c r="CD1142" s="85"/>
      <c r="CE1142" s="85"/>
      <c r="CF1142" s="85"/>
      <c r="CG1142" s="85"/>
      <c r="CH1142" s="85"/>
      <c r="CI1142" s="85"/>
      <c r="CJ1142" s="85"/>
      <c r="CK1142" s="85"/>
      <c r="CL1142" s="85"/>
      <c r="CM1142" s="85"/>
      <c r="CN1142" s="85"/>
      <c r="CO1142" s="85"/>
      <c r="CP1142" s="85"/>
      <c r="CQ1142" s="85"/>
      <c r="CR1142" s="85"/>
      <c r="CS1142" s="85"/>
      <c r="CT1142" s="85"/>
      <c r="CU1142" s="85"/>
      <c r="CV1142" s="85"/>
      <c r="CW1142" s="85"/>
      <c r="CX1142" s="85"/>
      <c r="CY1142" s="85"/>
      <c r="CZ1142" s="85"/>
      <c r="DA1142" s="85"/>
      <c r="DB1142" s="85"/>
      <c r="DC1142" s="85"/>
      <c r="DD1142" s="85"/>
      <c r="DE1142" s="85"/>
      <c r="DF1142" s="85"/>
      <c r="DG1142" s="85"/>
      <c r="DH1142" s="85"/>
      <c r="DI1142" s="85"/>
      <c r="DJ1142" s="85"/>
      <c r="DK1142" s="85"/>
      <c r="DL1142" s="85"/>
    </row>
    <row r="1143" spans="1:116" s="12" customFormat="1" ht="48" customHeight="1">
      <c r="A1143" s="13"/>
      <c r="B1143" s="97">
        <v>64</v>
      </c>
      <c r="C1143" s="263" t="s">
        <v>1084</v>
      </c>
      <c r="D1143" s="267" t="s">
        <v>1085</v>
      </c>
      <c r="E1143" s="265">
        <v>2125</v>
      </c>
      <c r="F1143" s="266"/>
      <c r="G1143" s="31"/>
      <c r="H1143" s="92">
        <f t="shared" si="19"/>
        <v>2125</v>
      </c>
      <c r="I1143" s="275" t="s">
        <v>881</v>
      </c>
      <c r="J1143" s="103"/>
      <c r="K1143" s="103"/>
      <c r="L1143" s="103"/>
      <c r="M1143" s="103"/>
      <c r="N1143" s="103"/>
      <c r="O1143" s="264" t="s">
        <v>1086</v>
      </c>
      <c r="P1143" s="264" t="s">
        <v>1087</v>
      </c>
      <c r="Q1143" s="22"/>
      <c r="R1143" s="23"/>
      <c r="S1143" s="85"/>
      <c r="T1143" s="85"/>
      <c r="U1143" s="85"/>
      <c r="V1143" s="85"/>
      <c r="W1143" s="85"/>
      <c r="X1143" s="85"/>
      <c r="Y1143" s="85"/>
      <c r="Z1143" s="85"/>
      <c r="AA1143" s="85"/>
      <c r="AB1143" s="85"/>
      <c r="AC1143" s="85"/>
      <c r="AD1143" s="85"/>
      <c r="AE1143" s="85"/>
      <c r="AF1143" s="85"/>
      <c r="AG1143" s="85"/>
      <c r="AH1143" s="85"/>
      <c r="AI1143" s="85"/>
      <c r="AJ1143" s="85"/>
      <c r="AK1143" s="85"/>
      <c r="AL1143" s="85"/>
      <c r="AM1143" s="85"/>
      <c r="AN1143" s="85"/>
      <c r="AO1143" s="85"/>
      <c r="AP1143" s="85"/>
      <c r="AQ1143" s="85"/>
      <c r="AR1143" s="85"/>
      <c r="AS1143" s="85"/>
      <c r="AT1143" s="85"/>
      <c r="AU1143" s="85"/>
      <c r="AV1143" s="85"/>
      <c r="AW1143" s="85"/>
      <c r="AX1143" s="85"/>
      <c r="AY1143" s="85"/>
      <c r="AZ1143" s="85"/>
      <c r="BA1143" s="85"/>
      <c r="BB1143" s="85"/>
      <c r="BC1143" s="85"/>
      <c r="BD1143" s="85"/>
      <c r="BE1143" s="85"/>
      <c r="BF1143" s="85"/>
      <c r="BG1143" s="85"/>
      <c r="BH1143" s="85"/>
      <c r="BI1143" s="85"/>
      <c r="BJ1143" s="85"/>
      <c r="BK1143" s="85"/>
      <c r="BL1143" s="85"/>
      <c r="BM1143" s="85"/>
      <c r="BN1143" s="85"/>
      <c r="BO1143" s="85"/>
      <c r="BP1143" s="85"/>
      <c r="BQ1143" s="85"/>
      <c r="BR1143" s="85"/>
      <c r="BS1143" s="85"/>
      <c r="BT1143" s="85"/>
      <c r="BU1143" s="85"/>
      <c r="BV1143" s="85"/>
      <c r="BW1143" s="85"/>
      <c r="BX1143" s="85"/>
      <c r="BY1143" s="85"/>
      <c r="BZ1143" s="85"/>
      <c r="CA1143" s="85"/>
      <c r="CB1143" s="85"/>
      <c r="CC1143" s="85"/>
      <c r="CD1143" s="85"/>
      <c r="CE1143" s="85"/>
      <c r="CF1143" s="85"/>
      <c r="CG1143" s="85"/>
      <c r="CH1143" s="85"/>
      <c r="CI1143" s="85"/>
      <c r="CJ1143" s="85"/>
      <c r="CK1143" s="85"/>
      <c r="CL1143" s="85"/>
      <c r="CM1143" s="85"/>
      <c r="CN1143" s="85"/>
      <c r="CO1143" s="85"/>
      <c r="CP1143" s="85"/>
      <c r="CQ1143" s="85"/>
      <c r="CR1143" s="85"/>
      <c r="CS1143" s="85"/>
      <c r="CT1143" s="85"/>
      <c r="CU1143" s="85"/>
      <c r="CV1143" s="85"/>
      <c r="CW1143" s="85"/>
      <c r="CX1143" s="85"/>
      <c r="CY1143" s="85"/>
      <c r="CZ1143" s="85"/>
      <c r="DA1143" s="85"/>
      <c r="DB1143" s="85"/>
      <c r="DC1143" s="85"/>
      <c r="DD1143" s="85"/>
      <c r="DE1143" s="85"/>
      <c r="DF1143" s="85"/>
      <c r="DG1143" s="85"/>
      <c r="DH1143" s="85"/>
      <c r="DI1143" s="85"/>
      <c r="DJ1143" s="85"/>
      <c r="DK1143" s="85"/>
      <c r="DL1143" s="85"/>
    </row>
    <row r="1144" spans="1:116" s="12" customFormat="1" ht="48" customHeight="1">
      <c r="A1144" s="13"/>
      <c r="B1144" s="98">
        <v>65</v>
      </c>
      <c r="C1144" s="263" t="s">
        <v>1088</v>
      </c>
      <c r="D1144" s="267" t="s">
        <v>1065</v>
      </c>
      <c r="E1144" s="265">
        <v>805</v>
      </c>
      <c r="F1144" s="266"/>
      <c r="G1144" s="31"/>
      <c r="H1144" s="92">
        <f t="shared" si="19"/>
        <v>805</v>
      </c>
      <c r="I1144" s="275" t="s">
        <v>881</v>
      </c>
      <c r="J1144" s="103"/>
      <c r="K1144" s="103"/>
      <c r="L1144" s="103"/>
      <c r="M1144" s="103"/>
      <c r="N1144" s="103"/>
      <c r="O1144" s="264" t="s">
        <v>1089</v>
      </c>
      <c r="P1144" s="264" t="s">
        <v>1090</v>
      </c>
      <c r="Q1144" s="22"/>
      <c r="R1144" s="23"/>
      <c r="S1144" s="85"/>
      <c r="T1144" s="85"/>
      <c r="U1144" s="85"/>
      <c r="V1144" s="85"/>
      <c r="W1144" s="85"/>
      <c r="X1144" s="85"/>
      <c r="Y1144" s="85"/>
      <c r="Z1144" s="85"/>
      <c r="AA1144" s="85"/>
      <c r="AB1144" s="85"/>
      <c r="AC1144" s="85"/>
      <c r="AD1144" s="85"/>
      <c r="AE1144" s="85"/>
      <c r="AF1144" s="85"/>
      <c r="AG1144" s="85"/>
      <c r="AH1144" s="85"/>
      <c r="AI1144" s="85"/>
      <c r="AJ1144" s="85"/>
      <c r="AK1144" s="85"/>
      <c r="AL1144" s="85"/>
      <c r="AM1144" s="85"/>
      <c r="AN1144" s="85"/>
      <c r="AO1144" s="85"/>
      <c r="AP1144" s="85"/>
      <c r="AQ1144" s="85"/>
      <c r="AR1144" s="85"/>
      <c r="AS1144" s="85"/>
      <c r="AT1144" s="85"/>
      <c r="AU1144" s="85"/>
      <c r="AV1144" s="85"/>
      <c r="AW1144" s="85"/>
      <c r="AX1144" s="85"/>
      <c r="AY1144" s="85"/>
      <c r="AZ1144" s="85"/>
      <c r="BA1144" s="85"/>
      <c r="BB1144" s="85"/>
      <c r="BC1144" s="85"/>
      <c r="BD1144" s="85"/>
      <c r="BE1144" s="85"/>
      <c r="BF1144" s="85"/>
      <c r="BG1144" s="85"/>
      <c r="BH1144" s="85"/>
      <c r="BI1144" s="85"/>
      <c r="BJ1144" s="85"/>
      <c r="BK1144" s="85"/>
      <c r="BL1144" s="85"/>
      <c r="BM1144" s="85"/>
      <c r="BN1144" s="85"/>
      <c r="BO1144" s="85"/>
      <c r="BP1144" s="85"/>
      <c r="BQ1144" s="85"/>
      <c r="BR1144" s="85"/>
      <c r="BS1144" s="85"/>
      <c r="BT1144" s="85"/>
      <c r="BU1144" s="85"/>
      <c r="BV1144" s="85"/>
      <c r="BW1144" s="85"/>
      <c r="BX1144" s="85"/>
      <c r="BY1144" s="85"/>
      <c r="BZ1144" s="85"/>
      <c r="CA1144" s="85"/>
      <c r="CB1144" s="85"/>
      <c r="CC1144" s="85"/>
      <c r="CD1144" s="85"/>
      <c r="CE1144" s="85"/>
      <c r="CF1144" s="85"/>
      <c r="CG1144" s="85"/>
      <c r="CH1144" s="85"/>
      <c r="CI1144" s="85"/>
      <c r="CJ1144" s="85"/>
      <c r="CK1144" s="85"/>
      <c r="CL1144" s="85"/>
      <c r="CM1144" s="85"/>
      <c r="CN1144" s="85"/>
      <c r="CO1144" s="85"/>
      <c r="CP1144" s="85"/>
      <c r="CQ1144" s="85"/>
      <c r="CR1144" s="85"/>
      <c r="CS1144" s="85"/>
      <c r="CT1144" s="85"/>
      <c r="CU1144" s="85"/>
      <c r="CV1144" s="85"/>
      <c r="CW1144" s="85"/>
      <c r="CX1144" s="85"/>
      <c r="CY1144" s="85"/>
      <c r="CZ1144" s="85"/>
      <c r="DA1144" s="85"/>
      <c r="DB1144" s="85"/>
      <c r="DC1144" s="85"/>
      <c r="DD1144" s="85"/>
      <c r="DE1144" s="85"/>
      <c r="DF1144" s="85"/>
      <c r="DG1144" s="85"/>
      <c r="DH1144" s="85"/>
      <c r="DI1144" s="85"/>
      <c r="DJ1144" s="85"/>
      <c r="DK1144" s="85"/>
      <c r="DL1144" s="85"/>
    </row>
    <row r="1145" spans="1:116" s="12" customFormat="1" ht="48" customHeight="1">
      <c r="A1145" s="13"/>
      <c r="B1145" s="97">
        <v>66</v>
      </c>
      <c r="C1145" s="263" t="s">
        <v>1091</v>
      </c>
      <c r="D1145" s="267" t="s">
        <v>1092</v>
      </c>
      <c r="E1145" s="265">
        <v>2608</v>
      </c>
      <c r="F1145" s="266"/>
      <c r="G1145" s="31"/>
      <c r="H1145" s="92">
        <f aca="true" t="shared" si="20" ref="H1145:H1208">E1145-F1145-G1145</f>
        <v>2608</v>
      </c>
      <c r="I1145" s="275" t="s">
        <v>881</v>
      </c>
      <c r="J1145" s="103"/>
      <c r="K1145" s="103"/>
      <c r="L1145" s="103"/>
      <c r="M1145" s="103"/>
      <c r="N1145" s="103"/>
      <c r="O1145" s="264" t="s">
        <v>1093</v>
      </c>
      <c r="P1145" s="264" t="s">
        <v>1094</v>
      </c>
      <c r="Q1145" s="22"/>
      <c r="R1145" s="23"/>
      <c r="S1145" s="85"/>
      <c r="T1145" s="85"/>
      <c r="U1145" s="85"/>
      <c r="V1145" s="85"/>
      <c r="W1145" s="85"/>
      <c r="X1145" s="85"/>
      <c r="Y1145" s="85"/>
      <c r="Z1145" s="85"/>
      <c r="AA1145" s="85"/>
      <c r="AB1145" s="85"/>
      <c r="AC1145" s="85"/>
      <c r="AD1145" s="85"/>
      <c r="AE1145" s="85"/>
      <c r="AF1145" s="85"/>
      <c r="AG1145" s="85"/>
      <c r="AH1145" s="85"/>
      <c r="AI1145" s="85"/>
      <c r="AJ1145" s="85"/>
      <c r="AK1145" s="85"/>
      <c r="AL1145" s="85"/>
      <c r="AM1145" s="85"/>
      <c r="AN1145" s="85"/>
      <c r="AO1145" s="85"/>
      <c r="AP1145" s="85"/>
      <c r="AQ1145" s="85"/>
      <c r="AR1145" s="85"/>
      <c r="AS1145" s="85"/>
      <c r="AT1145" s="85"/>
      <c r="AU1145" s="85"/>
      <c r="AV1145" s="85"/>
      <c r="AW1145" s="85"/>
      <c r="AX1145" s="85"/>
      <c r="AY1145" s="85"/>
      <c r="AZ1145" s="85"/>
      <c r="BA1145" s="85"/>
      <c r="BB1145" s="85"/>
      <c r="BC1145" s="85"/>
      <c r="BD1145" s="85"/>
      <c r="BE1145" s="85"/>
      <c r="BF1145" s="85"/>
      <c r="BG1145" s="85"/>
      <c r="BH1145" s="85"/>
      <c r="BI1145" s="85"/>
      <c r="BJ1145" s="85"/>
      <c r="BK1145" s="85"/>
      <c r="BL1145" s="85"/>
      <c r="BM1145" s="85"/>
      <c r="BN1145" s="85"/>
      <c r="BO1145" s="85"/>
      <c r="BP1145" s="85"/>
      <c r="BQ1145" s="85"/>
      <c r="BR1145" s="85"/>
      <c r="BS1145" s="85"/>
      <c r="BT1145" s="85"/>
      <c r="BU1145" s="85"/>
      <c r="BV1145" s="85"/>
      <c r="BW1145" s="85"/>
      <c r="BX1145" s="85"/>
      <c r="BY1145" s="85"/>
      <c r="BZ1145" s="85"/>
      <c r="CA1145" s="85"/>
      <c r="CB1145" s="85"/>
      <c r="CC1145" s="85"/>
      <c r="CD1145" s="85"/>
      <c r="CE1145" s="85"/>
      <c r="CF1145" s="85"/>
      <c r="CG1145" s="85"/>
      <c r="CH1145" s="85"/>
      <c r="CI1145" s="85"/>
      <c r="CJ1145" s="85"/>
      <c r="CK1145" s="85"/>
      <c r="CL1145" s="85"/>
      <c r="CM1145" s="85"/>
      <c r="CN1145" s="85"/>
      <c r="CO1145" s="85"/>
      <c r="CP1145" s="85"/>
      <c r="CQ1145" s="85"/>
      <c r="CR1145" s="85"/>
      <c r="CS1145" s="85"/>
      <c r="CT1145" s="85"/>
      <c r="CU1145" s="85"/>
      <c r="CV1145" s="85"/>
      <c r="CW1145" s="85"/>
      <c r="CX1145" s="85"/>
      <c r="CY1145" s="85"/>
      <c r="CZ1145" s="85"/>
      <c r="DA1145" s="85"/>
      <c r="DB1145" s="85"/>
      <c r="DC1145" s="85"/>
      <c r="DD1145" s="85"/>
      <c r="DE1145" s="85"/>
      <c r="DF1145" s="85"/>
      <c r="DG1145" s="85"/>
      <c r="DH1145" s="85"/>
      <c r="DI1145" s="85"/>
      <c r="DJ1145" s="85"/>
      <c r="DK1145" s="85"/>
      <c r="DL1145" s="85"/>
    </row>
    <row r="1146" spans="1:116" s="12" customFormat="1" ht="48" customHeight="1">
      <c r="A1146" s="13"/>
      <c r="B1146" s="97">
        <v>67</v>
      </c>
      <c r="C1146" s="263" t="s">
        <v>1095</v>
      </c>
      <c r="D1146" s="267" t="s">
        <v>1092</v>
      </c>
      <c r="E1146" s="265">
        <v>8400</v>
      </c>
      <c r="F1146" s="266"/>
      <c r="G1146" s="31"/>
      <c r="H1146" s="92">
        <f t="shared" si="20"/>
        <v>8400</v>
      </c>
      <c r="I1146" s="275" t="s">
        <v>881</v>
      </c>
      <c r="J1146" s="103"/>
      <c r="K1146" s="103"/>
      <c r="L1146" s="103"/>
      <c r="M1146" s="103"/>
      <c r="N1146" s="103"/>
      <c r="O1146" s="264" t="s">
        <v>1096</v>
      </c>
      <c r="P1146" s="264" t="s">
        <v>1097</v>
      </c>
      <c r="Q1146" s="22"/>
      <c r="R1146" s="23"/>
      <c r="S1146" s="85"/>
      <c r="T1146" s="85"/>
      <c r="U1146" s="85"/>
      <c r="V1146" s="85"/>
      <c r="W1146" s="85"/>
      <c r="X1146" s="85"/>
      <c r="Y1146" s="85"/>
      <c r="Z1146" s="85"/>
      <c r="AA1146" s="85"/>
      <c r="AB1146" s="85"/>
      <c r="AC1146" s="85"/>
      <c r="AD1146" s="85"/>
      <c r="AE1146" s="85"/>
      <c r="AF1146" s="85"/>
      <c r="AG1146" s="85"/>
      <c r="AH1146" s="85"/>
      <c r="AI1146" s="85"/>
      <c r="AJ1146" s="85"/>
      <c r="AK1146" s="85"/>
      <c r="AL1146" s="85"/>
      <c r="AM1146" s="85"/>
      <c r="AN1146" s="85"/>
      <c r="AO1146" s="85"/>
      <c r="AP1146" s="85"/>
      <c r="AQ1146" s="85"/>
      <c r="AR1146" s="85"/>
      <c r="AS1146" s="85"/>
      <c r="AT1146" s="85"/>
      <c r="AU1146" s="85"/>
      <c r="AV1146" s="85"/>
      <c r="AW1146" s="85"/>
      <c r="AX1146" s="85"/>
      <c r="AY1146" s="85"/>
      <c r="AZ1146" s="85"/>
      <c r="BA1146" s="85"/>
      <c r="BB1146" s="85"/>
      <c r="BC1146" s="85"/>
      <c r="BD1146" s="85"/>
      <c r="BE1146" s="85"/>
      <c r="BF1146" s="85"/>
      <c r="BG1146" s="85"/>
      <c r="BH1146" s="85"/>
      <c r="BI1146" s="85"/>
      <c r="BJ1146" s="85"/>
      <c r="BK1146" s="85"/>
      <c r="BL1146" s="85"/>
      <c r="BM1146" s="85"/>
      <c r="BN1146" s="85"/>
      <c r="BO1146" s="85"/>
      <c r="BP1146" s="85"/>
      <c r="BQ1146" s="85"/>
      <c r="BR1146" s="85"/>
      <c r="BS1146" s="85"/>
      <c r="BT1146" s="85"/>
      <c r="BU1146" s="85"/>
      <c r="BV1146" s="85"/>
      <c r="BW1146" s="85"/>
      <c r="BX1146" s="85"/>
      <c r="BY1146" s="85"/>
      <c r="BZ1146" s="85"/>
      <c r="CA1146" s="85"/>
      <c r="CB1146" s="85"/>
      <c r="CC1146" s="85"/>
      <c r="CD1146" s="85"/>
      <c r="CE1146" s="85"/>
      <c r="CF1146" s="85"/>
      <c r="CG1146" s="85"/>
      <c r="CH1146" s="85"/>
      <c r="CI1146" s="85"/>
      <c r="CJ1146" s="85"/>
      <c r="CK1146" s="85"/>
      <c r="CL1146" s="85"/>
      <c r="CM1146" s="85"/>
      <c r="CN1146" s="85"/>
      <c r="CO1146" s="85"/>
      <c r="CP1146" s="85"/>
      <c r="CQ1146" s="85"/>
      <c r="CR1146" s="85"/>
      <c r="CS1146" s="85"/>
      <c r="CT1146" s="85"/>
      <c r="CU1146" s="85"/>
      <c r="CV1146" s="85"/>
      <c r="CW1146" s="85"/>
      <c r="CX1146" s="85"/>
      <c r="CY1146" s="85"/>
      <c r="CZ1146" s="85"/>
      <c r="DA1146" s="85"/>
      <c r="DB1146" s="85"/>
      <c r="DC1146" s="85"/>
      <c r="DD1146" s="85"/>
      <c r="DE1146" s="85"/>
      <c r="DF1146" s="85"/>
      <c r="DG1146" s="85"/>
      <c r="DH1146" s="85"/>
      <c r="DI1146" s="85"/>
      <c r="DJ1146" s="85"/>
      <c r="DK1146" s="85"/>
      <c r="DL1146" s="85"/>
    </row>
    <row r="1147" spans="1:116" s="12" customFormat="1" ht="48" customHeight="1">
      <c r="A1147" s="13"/>
      <c r="B1147" s="98">
        <v>68</v>
      </c>
      <c r="C1147" s="263" t="s">
        <v>1098</v>
      </c>
      <c r="D1147" s="267" t="s">
        <v>1099</v>
      </c>
      <c r="E1147" s="265">
        <v>4290</v>
      </c>
      <c r="F1147" s="266"/>
      <c r="G1147" s="31"/>
      <c r="H1147" s="92">
        <f t="shared" si="20"/>
        <v>4290</v>
      </c>
      <c r="I1147" s="275" t="s">
        <v>881</v>
      </c>
      <c r="J1147" s="103"/>
      <c r="K1147" s="103"/>
      <c r="L1147" s="103"/>
      <c r="M1147" s="103"/>
      <c r="N1147" s="103"/>
      <c r="O1147" s="264" t="s">
        <v>1100</v>
      </c>
      <c r="P1147" s="264" t="s">
        <v>1101</v>
      </c>
      <c r="Q1147" s="22"/>
      <c r="R1147" s="23"/>
      <c r="S1147" s="85"/>
      <c r="T1147" s="85"/>
      <c r="U1147" s="85"/>
      <c r="V1147" s="85"/>
      <c r="W1147" s="85"/>
      <c r="X1147" s="85"/>
      <c r="Y1147" s="85"/>
      <c r="Z1147" s="85"/>
      <c r="AA1147" s="85"/>
      <c r="AB1147" s="85"/>
      <c r="AC1147" s="85"/>
      <c r="AD1147" s="85"/>
      <c r="AE1147" s="85"/>
      <c r="AF1147" s="85"/>
      <c r="AG1147" s="85"/>
      <c r="AH1147" s="85"/>
      <c r="AI1147" s="85"/>
      <c r="AJ1147" s="85"/>
      <c r="AK1147" s="85"/>
      <c r="AL1147" s="85"/>
      <c r="AM1147" s="85"/>
      <c r="AN1147" s="85"/>
      <c r="AO1147" s="85"/>
      <c r="AP1147" s="85"/>
      <c r="AQ1147" s="85"/>
      <c r="AR1147" s="85"/>
      <c r="AS1147" s="85"/>
      <c r="AT1147" s="85"/>
      <c r="AU1147" s="85"/>
      <c r="AV1147" s="85"/>
      <c r="AW1147" s="85"/>
      <c r="AX1147" s="85"/>
      <c r="AY1147" s="85"/>
      <c r="AZ1147" s="85"/>
      <c r="BA1147" s="85"/>
      <c r="BB1147" s="85"/>
      <c r="BC1147" s="85"/>
      <c r="BD1147" s="85"/>
      <c r="BE1147" s="85"/>
      <c r="BF1147" s="85"/>
      <c r="BG1147" s="85"/>
      <c r="BH1147" s="85"/>
      <c r="BI1147" s="85"/>
      <c r="BJ1147" s="85"/>
      <c r="BK1147" s="85"/>
      <c r="BL1147" s="85"/>
      <c r="BM1147" s="85"/>
      <c r="BN1147" s="85"/>
      <c r="BO1147" s="85"/>
      <c r="BP1147" s="85"/>
      <c r="BQ1147" s="85"/>
      <c r="BR1147" s="85"/>
      <c r="BS1147" s="85"/>
      <c r="BT1147" s="85"/>
      <c r="BU1147" s="85"/>
      <c r="BV1147" s="85"/>
      <c r="BW1147" s="85"/>
      <c r="BX1147" s="85"/>
      <c r="BY1147" s="85"/>
      <c r="BZ1147" s="85"/>
      <c r="CA1147" s="85"/>
      <c r="CB1147" s="85"/>
      <c r="CC1147" s="85"/>
      <c r="CD1147" s="85"/>
      <c r="CE1147" s="85"/>
      <c r="CF1147" s="85"/>
      <c r="CG1147" s="85"/>
      <c r="CH1147" s="85"/>
      <c r="CI1147" s="85"/>
      <c r="CJ1147" s="85"/>
      <c r="CK1147" s="85"/>
      <c r="CL1147" s="85"/>
      <c r="CM1147" s="85"/>
      <c r="CN1147" s="85"/>
      <c r="CO1147" s="85"/>
      <c r="CP1147" s="85"/>
      <c r="CQ1147" s="85"/>
      <c r="CR1147" s="85"/>
      <c r="CS1147" s="85"/>
      <c r="CT1147" s="85"/>
      <c r="CU1147" s="85"/>
      <c r="CV1147" s="85"/>
      <c r="CW1147" s="85"/>
      <c r="CX1147" s="85"/>
      <c r="CY1147" s="85"/>
      <c r="CZ1147" s="85"/>
      <c r="DA1147" s="85"/>
      <c r="DB1147" s="85"/>
      <c r="DC1147" s="85"/>
      <c r="DD1147" s="85"/>
      <c r="DE1147" s="85"/>
      <c r="DF1147" s="85"/>
      <c r="DG1147" s="85"/>
      <c r="DH1147" s="85"/>
      <c r="DI1147" s="85"/>
      <c r="DJ1147" s="85"/>
      <c r="DK1147" s="85"/>
      <c r="DL1147" s="85"/>
    </row>
    <row r="1148" spans="1:116" s="12" customFormat="1" ht="48" customHeight="1">
      <c r="A1148" s="13"/>
      <c r="B1148" s="97">
        <v>69</v>
      </c>
      <c r="C1148" s="263" t="s">
        <v>1102</v>
      </c>
      <c r="D1148" s="267" t="s">
        <v>1103</v>
      </c>
      <c r="E1148" s="265">
        <v>571</v>
      </c>
      <c r="F1148" s="266"/>
      <c r="G1148" s="31"/>
      <c r="H1148" s="92">
        <f t="shared" si="20"/>
        <v>571</v>
      </c>
      <c r="I1148" s="275" t="s">
        <v>881</v>
      </c>
      <c r="J1148" s="103"/>
      <c r="K1148" s="103"/>
      <c r="L1148" s="103"/>
      <c r="M1148" s="103"/>
      <c r="N1148" s="103"/>
      <c r="O1148" s="264" t="s">
        <v>1104</v>
      </c>
      <c r="P1148" s="264" t="s">
        <v>1105</v>
      </c>
      <c r="Q1148" s="22"/>
      <c r="R1148" s="23"/>
      <c r="S1148" s="85"/>
      <c r="T1148" s="85"/>
      <c r="U1148" s="85"/>
      <c r="V1148" s="85"/>
      <c r="W1148" s="85"/>
      <c r="X1148" s="85"/>
      <c r="Y1148" s="85"/>
      <c r="Z1148" s="85"/>
      <c r="AA1148" s="85"/>
      <c r="AB1148" s="85"/>
      <c r="AC1148" s="85"/>
      <c r="AD1148" s="85"/>
      <c r="AE1148" s="85"/>
      <c r="AF1148" s="85"/>
      <c r="AG1148" s="85"/>
      <c r="AH1148" s="85"/>
      <c r="AI1148" s="85"/>
      <c r="AJ1148" s="85"/>
      <c r="AK1148" s="85"/>
      <c r="AL1148" s="85"/>
      <c r="AM1148" s="85"/>
      <c r="AN1148" s="85"/>
      <c r="AO1148" s="85"/>
      <c r="AP1148" s="85"/>
      <c r="AQ1148" s="85"/>
      <c r="AR1148" s="85"/>
      <c r="AS1148" s="85"/>
      <c r="AT1148" s="85"/>
      <c r="AU1148" s="85"/>
      <c r="AV1148" s="85"/>
      <c r="AW1148" s="85"/>
      <c r="AX1148" s="85"/>
      <c r="AY1148" s="85"/>
      <c r="AZ1148" s="85"/>
      <c r="BA1148" s="85"/>
      <c r="BB1148" s="85"/>
      <c r="BC1148" s="85"/>
      <c r="BD1148" s="85"/>
      <c r="BE1148" s="85"/>
      <c r="BF1148" s="85"/>
      <c r="BG1148" s="85"/>
      <c r="BH1148" s="85"/>
      <c r="BI1148" s="85"/>
      <c r="BJ1148" s="85"/>
      <c r="BK1148" s="85"/>
      <c r="BL1148" s="85"/>
      <c r="BM1148" s="85"/>
      <c r="BN1148" s="85"/>
      <c r="BO1148" s="85"/>
      <c r="BP1148" s="85"/>
      <c r="BQ1148" s="85"/>
      <c r="BR1148" s="85"/>
      <c r="BS1148" s="85"/>
      <c r="BT1148" s="85"/>
      <c r="BU1148" s="85"/>
      <c r="BV1148" s="85"/>
      <c r="BW1148" s="85"/>
      <c r="BX1148" s="85"/>
      <c r="BY1148" s="85"/>
      <c r="BZ1148" s="85"/>
      <c r="CA1148" s="85"/>
      <c r="CB1148" s="85"/>
      <c r="CC1148" s="85"/>
      <c r="CD1148" s="85"/>
      <c r="CE1148" s="85"/>
      <c r="CF1148" s="85"/>
      <c r="CG1148" s="85"/>
      <c r="CH1148" s="85"/>
      <c r="CI1148" s="85"/>
      <c r="CJ1148" s="85"/>
      <c r="CK1148" s="85"/>
      <c r="CL1148" s="85"/>
      <c r="CM1148" s="85"/>
      <c r="CN1148" s="85"/>
      <c r="CO1148" s="85"/>
      <c r="CP1148" s="85"/>
      <c r="CQ1148" s="85"/>
      <c r="CR1148" s="85"/>
      <c r="CS1148" s="85"/>
      <c r="CT1148" s="85"/>
      <c r="CU1148" s="85"/>
      <c r="CV1148" s="85"/>
      <c r="CW1148" s="85"/>
      <c r="CX1148" s="85"/>
      <c r="CY1148" s="85"/>
      <c r="CZ1148" s="85"/>
      <c r="DA1148" s="85"/>
      <c r="DB1148" s="85"/>
      <c r="DC1148" s="85"/>
      <c r="DD1148" s="85"/>
      <c r="DE1148" s="85"/>
      <c r="DF1148" s="85"/>
      <c r="DG1148" s="85"/>
      <c r="DH1148" s="85"/>
      <c r="DI1148" s="85"/>
      <c r="DJ1148" s="85"/>
      <c r="DK1148" s="85"/>
      <c r="DL1148" s="85"/>
    </row>
    <row r="1149" spans="1:116" s="12" customFormat="1" ht="48" customHeight="1">
      <c r="A1149" s="13"/>
      <c r="B1149" s="97">
        <v>70</v>
      </c>
      <c r="C1149" s="263" t="s">
        <v>1106</v>
      </c>
      <c r="D1149" s="267" t="s">
        <v>1107</v>
      </c>
      <c r="E1149" s="265">
        <f>913</f>
        <v>913</v>
      </c>
      <c r="F1149" s="266"/>
      <c r="G1149" s="31"/>
      <c r="H1149" s="92">
        <f t="shared" si="20"/>
        <v>913</v>
      </c>
      <c r="I1149" s="275" t="s">
        <v>881</v>
      </c>
      <c r="J1149" s="103"/>
      <c r="K1149" s="103"/>
      <c r="L1149" s="103"/>
      <c r="M1149" s="103"/>
      <c r="N1149" s="103"/>
      <c r="O1149" s="264" t="s">
        <v>1108</v>
      </c>
      <c r="P1149" s="264" t="s">
        <v>1109</v>
      </c>
      <c r="Q1149" s="22"/>
      <c r="R1149" s="23"/>
      <c r="S1149" s="85"/>
      <c r="T1149" s="85"/>
      <c r="U1149" s="85"/>
      <c r="V1149" s="85"/>
      <c r="W1149" s="85"/>
      <c r="X1149" s="85"/>
      <c r="Y1149" s="85"/>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c r="AT1149" s="85"/>
      <c r="AU1149" s="85"/>
      <c r="AV1149" s="85"/>
      <c r="AW1149" s="85"/>
      <c r="AX1149" s="85"/>
      <c r="AY1149" s="85"/>
      <c r="AZ1149" s="85"/>
      <c r="BA1149" s="85"/>
      <c r="BB1149" s="85"/>
      <c r="BC1149" s="85"/>
      <c r="BD1149" s="85"/>
      <c r="BE1149" s="85"/>
      <c r="BF1149" s="85"/>
      <c r="BG1149" s="85"/>
      <c r="BH1149" s="85"/>
      <c r="BI1149" s="85"/>
      <c r="BJ1149" s="85"/>
      <c r="BK1149" s="85"/>
      <c r="BL1149" s="85"/>
      <c r="BM1149" s="85"/>
      <c r="BN1149" s="85"/>
      <c r="BO1149" s="85"/>
      <c r="BP1149" s="85"/>
      <c r="BQ1149" s="85"/>
      <c r="BR1149" s="85"/>
      <c r="BS1149" s="85"/>
      <c r="BT1149" s="85"/>
      <c r="BU1149" s="85"/>
      <c r="BV1149" s="85"/>
      <c r="BW1149" s="85"/>
      <c r="BX1149" s="85"/>
      <c r="BY1149" s="85"/>
      <c r="BZ1149" s="85"/>
      <c r="CA1149" s="85"/>
      <c r="CB1149" s="85"/>
      <c r="CC1149" s="85"/>
      <c r="CD1149" s="85"/>
      <c r="CE1149" s="85"/>
      <c r="CF1149" s="85"/>
      <c r="CG1149" s="85"/>
      <c r="CH1149" s="85"/>
      <c r="CI1149" s="85"/>
      <c r="CJ1149" s="85"/>
      <c r="CK1149" s="85"/>
      <c r="CL1149" s="85"/>
      <c r="CM1149" s="85"/>
      <c r="CN1149" s="85"/>
      <c r="CO1149" s="85"/>
      <c r="CP1149" s="85"/>
      <c r="CQ1149" s="85"/>
      <c r="CR1149" s="85"/>
      <c r="CS1149" s="85"/>
      <c r="CT1149" s="85"/>
      <c r="CU1149" s="85"/>
      <c r="CV1149" s="85"/>
      <c r="CW1149" s="85"/>
      <c r="CX1149" s="85"/>
      <c r="CY1149" s="85"/>
      <c r="CZ1149" s="85"/>
      <c r="DA1149" s="85"/>
      <c r="DB1149" s="85"/>
      <c r="DC1149" s="85"/>
      <c r="DD1149" s="85"/>
      <c r="DE1149" s="85"/>
      <c r="DF1149" s="85"/>
      <c r="DG1149" s="85"/>
      <c r="DH1149" s="85"/>
      <c r="DI1149" s="85"/>
      <c r="DJ1149" s="85"/>
      <c r="DK1149" s="85"/>
      <c r="DL1149" s="85"/>
    </row>
    <row r="1150" spans="1:116" s="12" customFormat="1" ht="48" customHeight="1">
      <c r="A1150" s="13"/>
      <c r="B1150" s="98">
        <v>71</v>
      </c>
      <c r="C1150" s="263" t="s">
        <v>1110</v>
      </c>
      <c r="D1150" s="267" t="s">
        <v>1111</v>
      </c>
      <c r="E1150" s="265">
        <v>13200</v>
      </c>
      <c r="F1150" s="266"/>
      <c r="G1150" s="31"/>
      <c r="H1150" s="92">
        <f t="shared" si="20"/>
        <v>13200</v>
      </c>
      <c r="I1150" s="275" t="s">
        <v>881</v>
      </c>
      <c r="J1150" s="103"/>
      <c r="K1150" s="103"/>
      <c r="L1150" s="103"/>
      <c r="M1150" s="103"/>
      <c r="N1150" s="103"/>
      <c r="O1150" s="264" t="s">
        <v>1112</v>
      </c>
      <c r="P1150" s="264" t="s">
        <v>1113</v>
      </c>
      <c r="Q1150" s="22"/>
      <c r="R1150" s="23"/>
      <c r="S1150" s="85"/>
      <c r="T1150" s="85"/>
      <c r="U1150" s="85"/>
      <c r="V1150" s="85"/>
      <c r="W1150" s="85"/>
      <c r="X1150" s="85"/>
      <c r="Y1150" s="85"/>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c r="AT1150" s="85"/>
      <c r="AU1150" s="85"/>
      <c r="AV1150" s="85"/>
      <c r="AW1150" s="85"/>
      <c r="AX1150" s="85"/>
      <c r="AY1150" s="85"/>
      <c r="AZ1150" s="85"/>
      <c r="BA1150" s="85"/>
      <c r="BB1150" s="85"/>
      <c r="BC1150" s="85"/>
      <c r="BD1150" s="85"/>
      <c r="BE1150" s="85"/>
      <c r="BF1150" s="85"/>
      <c r="BG1150" s="85"/>
      <c r="BH1150" s="85"/>
      <c r="BI1150" s="85"/>
      <c r="BJ1150" s="85"/>
      <c r="BK1150" s="85"/>
      <c r="BL1150" s="85"/>
      <c r="BM1150" s="85"/>
      <c r="BN1150" s="85"/>
      <c r="BO1150" s="85"/>
      <c r="BP1150" s="85"/>
      <c r="BQ1150" s="85"/>
      <c r="BR1150" s="85"/>
      <c r="BS1150" s="85"/>
      <c r="BT1150" s="85"/>
      <c r="BU1150" s="85"/>
      <c r="BV1150" s="85"/>
      <c r="BW1150" s="85"/>
      <c r="BX1150" s="85"/>
      <c r="BY1150" s="85"/>
      <c r="BZ1150" s="85"/>
      <c r="CA1150" s="85"/>
      <c r="CB1150" s="85"/>
      <c r="CC1150" s="85"/>
      <c r="CD1150" s="85"/>
      <c r="CE1150" s="85"/>
      <c r="CF1150" s="85"/>
      <c r="CG1150" s="85"/>
      <c r="CH1150" s="85"/>
      <c r="CI1150" s="85"/>
      <c r="CJ1150" s="85"/>
      <c r="CK1150" s="85"/>
      <c r="CL1150" s="85"/>
      <c r="CM1150" s="85"/>
      <c r="CN1150" s="85"/>
      <c r="CO1150" s="85"/>
      <c r="CP1150" s="85"/>
      <c r="CQ1150" s="85"/>
      <c r="CR1150" s="85"/>
      <c r="CS1150" s="85"/>
      <c r="CT1150" s="85"/>
      <c r="CU1150" s="85"/>
      <c r="CV1150" s="85"/>
      <c r="CW1150" s="85"/>
      <c r="CX1150" s="85"/>
      <c r="CY1150" s="85"/>
      <c r="CZ1150" s="85"/>
      <c r="DA1150" s="85"/>
      <c r="DB1150" s="85"/>
      <c r="DC1150" s="85"/>
      <c r="DD1150" s="85"/>
      <c r="DE1150" s="85"/>
      <c r="DF1150" s="85"/>
      <c r="DG1150" s="85"/>
      <c r="DH1150" s="85"/>
      <c r="DI1150" s="85"/>
      <c r="DJ1150" s="85"/>
      <c r="DK1150" s="85"/>
      <c r="DL1150" s="85"/>
    </row>
    <row r="1151" spans="1:116" s="12" customFormat="1" ht="48" customHeight="1">
      <c r="A1151" s="13"/>
      <c r="B1151" s="97">
        <v>72</v>
      </c>
      <c r="C1151" s="364" t="s">
        <v>1114</v>
      </c>
      <c r="D1151" s="365" t="s">
        <v>1115</v>
      </c>
      <c r="E1151" s="366">
        <v>1071</v>
      </c>
      <c r="F1151" s="367"/>
      <c r="G1151" s="92"/>
      <c r="H1151" s="92">
        <f t="shared" si="20"/>
        <v>1071</v>
      </c>
      <c r="I1151" s="368" t="s">
        <v>881</v>
      </c>
      <c r="J1151" s="107"/>
      <c r="K1151" s="286"/>
      <c r="L1151" s="107"/>
      <c r="M1151" s="107"/>
      <c r="N1151" s="107"/>
      <c r="O1151" s="365" t="s">
        <v>1116</v>
      </c>
      <c r="P1151" s="365" t="s">
        <v>1117</v>
      </c>
      <c r="Q1151" s="22"/>
      <c r="R1151" s="23"/>
      <c r="S1151" s="85"/>
      <c r="T1151" s="85"/>
      <c r="U1151" s="85"/>
      <c r="V1151" s="85"/>
      <c r="W1151" s="85"/>
      <c r="X1151" s="85"/>
      <c r="Y1151" s="85"/>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c r="AT1151" s="85"/>
      <c r="AU1151" s="85"/>
      <c r="AV1151" s="85"/>
      <c r="AW1151" s="85"/>
      <c r="AX1151" s="85"/>
      <c r="AY1151" s="85"/>
      <c r="AZ1151" s="85"/>
      <c r="BA1151" s="85"/>
      <c r="BB1151" s="85"/>
      <c r="BC1151" s="85"/>
      <c r="BD1151" s="85"/>
      <c r="BE1151" s="85"/>
      <c r="BF1151" s="85"/>
      <c r="BG1151" s="85"/>
      <c r="BH1151" s="85"/>
      <c r="BI1151" s="85"/>
      <c r="BJ1151" s="85"/>
      <c r="BK1151" s="85"/>
      <c r="BL1151" s="85"/>
      <c r="BM1151" s="85"/>
      <c r="BN1151" s="85"/>
      <c r="BO1151" s="85"/>
      <c r="BP1151" s="85"/>
      <c r="BQ1151" s="85"/>
      <c r="BR1151" s="85"/>
      <c r="BS1151" s="85"/>
      <c r="BT1151" s="85"/>
      <c r="BU1151" s="85"/>
      <c r="BV1151" s="85"/>
      <c r="BW1151" s="85"/>
      <c r="BX1151" s="85"/>
      <c r="BY1151" s="85"/>
      <c r="BZ1151" s="85"/>
      <c r="CA1151" s="85"/>
      <c r="CB1151" s="85"/>
      <c r="CC1151" s="85"/>
      <c r="CD1151" s="85"/>
      <c r="CE1151" s="85"/>
      <c r="CF1151" s="85"/>
      <c r="CG1151" s="85"/>
      <c r="CH1151" s="85"/>
      <c r="CI1151" s="85"/>
      <c r="CJ1151" s="85"/>
      <c r="CK1151" s="85"/>
      <c r="CL1151" s="85"/>
      <c r="CM1151" s="85"/>
      <c r="CN1151" s="85"/>
      <c r="CO1151" s="85"/>
      <c r="CP1151" s="85"/>
      <c r="CQ1151" s="85"/>
      <c r="CR1151" s="85"/>
      <c r="CS1151" s="85"/>
      <c r="CT1151" s="85"/>
      <c r="CU1151" s="85"/>
      <c r="CV1151" s="85"/>
      <c r="CW1151" s="85"/>
      <c r="CX1151" s="85"/>
      <c r="CY1151" s="85"/>
      <c r="CZ1151" s="85"/>
      <c r="DA1151" s="85"/>
      <c r="DB1151" s="85"/>
      <c r="DC1151" s="85"/>
      <c r="DD1151" s="85"/>
      <c r="DE1151" s="85"/>
      <c r="DF1151" s="85"/>
      <c r="DG1151" s="85"/>
      <c r="DH1151" s="85"/>
      <c r="DI1151" s="85"/>
      <c r="DJ1151" s="85"/>
      <c r="DK1151" s="85"/>
      <c r="DL1151" s="85"/>
    </row>
    <row r="1152" spans="1:116" s="12" customFormat="1" ht="48" customHeight="1">
      <c r="A1152" s="13"/>
      <c r="B1152" s="97">
        <v>73</v>
      </c>
      <c r="C1152" s="106" t="s">
        <v>3404</v>
      </c>
      <c r="D1152" s="106" t="s">
        <v>3405</v>
      </c>
      <c r="E1152" s="92">
        <v>9160</v>
      </c>
      <c r="F1152" s="92">
        <v>0</v>
      </c>
      <c r="G1152" s="92"/>
      <c r="H1152" s="92">
        <f t="shared" si="20"/>
        <v>9160</v>
      </c>
      <c r="I1152" s="368" t="s">
        <v>881</v>
      </c>
      <c r="J1152" s="107"/>
      <c r="K1152" s="286"/>
      <c r="L1152" s="107"/>
      <c r="M1152" s="107"/>
      <c r="N1152" s="107"/>
      <c r="O1152" s="106" t="s">
        <v>3502</v>
      </c>
      <c r="P1152" s="106" t="s">
        <v>3503</v>
      </c>
      <c r="Q1152" s="22"/>
      <c r="R1152" s="23"/>
      <c r="S1152" s="85"/>
      <c r="T1152" s="85"/>
      <c r="U1152" s="85"/>
      <c r="V1152" s="85"/>
      <c r="W1152" s="85"/>
      <c r="X1152" s="85"/>
      <c r="Y1152" s="85"/>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c r="AT1152" s="85"/>
      <c r="AU1152" s="85"/>
      <c r="AV1152" s="85"/>
      <c r="AW1152" s="85"/>
      <c r="AX1152" s="85"/>
      <c r="AY1152" s="85"/>
      <c r="AZ1152" s="85"/>
      <c r="BA1152" s="85"/>
      <c r="BB1152" s="85"/>
      <c r="BC1152" s="85"/>
      <c r="BD1152" s="85"/>
      <c r="BE1152" s="85"/>
      <c r="BF1152" s="85"/>
      <c r="BG1152" s="85"/>
      <c r="BH1152" s="85"/>
      <c r="BI1152" s="85"/>
      <c r="BJ1152" s="85"/>
      <c r="BK1152" s="85"/>
      <c r="BL1152" s="85"/>
      <c r="BM1152" s="85"/>
      <c r="BN1152" s="85"/>
      <c r="BO1152" s="85"/>
      <c r="BP1152" s="85"/>
      <c r="BQ1152" s="85"/>
      <c r="BR1152" s="85"/>
      <c r="BS1152" s="85"/>
      <c r="BT1152" s="85"/>
      <c r="BU1152" s="85"/>
      <c r="BV1152" s="85"/>
      <c r="BW1152" s="85"/>
      <c r="BX1152" s="85"/>
      <c r="BY1152" s="85"/>
      <c r="BZ1152" s="85"/>
      <c r="CA1152" s="85"/>
      <c r="CB1152" s="85"/>
      <c r="CC1152" s="85"/>
      <c r="CD1152" s="85"/>
      <c r="CE1152" s="85"/>
      <c r="CF1152" s="85"/>
      <c r="CG1152" s="85"/>
      <c r="CH1152" s="85"/>
      <c r="CI1152" s="85"/>
      <c r="CJ1152" s="85"/>
      <c r="CK1152" s="85"/>
      <c r="CL1152" s="85"/>
      <c r="CM1152" s="85"/>
      <c r="CN1152" s="85"/>
      <c r="CO1152" s="85"/>
      <c r="CP1152" s="85"/>
      <c r="CQ1152" s="85"/>
      <c r="CR1152" s="85"/>
      <c r="CS1152" s="85"/>
      <c r="CT1152" s="85"/>
      <c r="CU1152" s="85"/>
      <c r="CV1152" s="85"/>
      <c r="CW1152" s="85"/>
      <c r="CX1152" s="85"/>
      <c r="CY1152" s="85"/>
      <c r="CZ1152" s="85"/>
      <c r="DA1152" s="85"/>
      <c r="DB1152" s="85"/>
      <c r="DC1152" s="85"/>
      <c r="DD1152" s="85"/>
      <c r="DE1152" s="85"/>
      <c r="DF1152" s="85"/>
      <c r="DG1152" s="85"/>
      <c r="DH1152" s="85"/>
      <c r="DI1152" s="85"/>
      <c r="DJ1152" s="85"/>
      <c r="DK1152" s="85"/>
      <c r="DL1152" s="85"/>
    </row>
    <row r="1153" spans="1:116" s="12" customFormat="1" ht="48" customHeight="1">
      <c r="A1153" s="13"/>
      <c r="B1153" s="98">
        <v>74</v>
      </c>
      <c r="C1153" s="106" t="s">
        <v>3406</v>
      </c>
      <c r="D1153" s="106" t="s">
        <v>3405</v>
      </c>
      <c r="E1153" s="92">
        <v>24605</v>
      </c>
      <c r="F1153" s="92">
        <v>0</v>
      </c>
      <c r="G1153" s="92"/>
      <c r="H1153" s="92">
        <f t="shared" si="20"/>
        <v>24605</v>
      </c>
      <c r="I1153" s="368" t="s">
        <v>881</v>
      </c>
      <c r="J1153" s="107"/>
      <c r="K1153" s="286"/>
      <c r="L1153" s="107"/>
      <c r="M1153" s="107"/>
      <c r="N1153" s="107"/>
      <c r="O1153" s="106" t="s">
        <v>3504</v>
      </c>
      <c r="P1153" s="106" t="s">
        <v>3505</v>
      </c>
      <c r="Q1153" s="22"/>
      <c r="R1153" s="23"/>
      <c r="S1153" s="85"/>
      <c r="T1153" s="85"/>
      <c r="U1153" s="85"/>
      <c r="V1153" s="85"/>
      <c r="W1153" s="85"/>
      <c r="X1153" s="85"/>
      <c r="Y1153" s="85"/>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c r="AT1153" s="85"/>
      <c r="AU1153" s="85"/>
      <c r="AV1153" s="85"/>
      <c r="AW1153" s="85"/>
      <c r="AX1153" s="85"/>
      <c r="AY1153" s="85"/>
      <c r="AZ1153" s="85"/>
      <c r="BA1153" s="85"/>
      <c r="BB1153" s="85"/>
      <c r="BC1153" s="85"/>
      <c r="BD1153" s="85"/>
      <c r="BE1153" s="85"/>
      <c r="BF1153" s="85"/>
      <c r="BG1153" s="85"/>
      <c r="BH1153" s="85"/>
      <c r="BI1153" s="85"/>
      <c r="BJ1153" s="85"/>
      <c r="BK1153" s="85"/>
      <c r="BL1153" s="85"/>
      <c r="BM1153" s="85"/>
      <c r="BN1153" s="85"/>
      <c r="BO1153" s="85"/>
      <c r="BP1153" s="85"/>
      <c r="BQ1153" s="85"/>
      <c r="BR1153" s="85"/>
      <c r="BS1153" s="85"/>
      <c r="BT1153" s="85"/>
      <c r="BU1153" s="85"/>
      <c r="BV1153" s="85"/>
      <c r="BW1153" s="85"/>
      <c r="BX1153" s="85"/>
      <c r="BY1153" s="85"/>
      <c r="BZ1153" s="85"/>
      <c r="CA1153" s="85"/>
      <c r="CB1153" s="85"/>
      <c r="CC1153" s="85"/>
      <c r="CD1153" s="85"/>
      <c r="CE1153" s="85"/>
      <c r="CF1153" s="85"/>
      <c r="CG1153" s="85"/>
      <c r="CH1153" s="85"/>
      <c r="CI1153" s="85"/>
      <c r="CJ1153" s="85"/>
      <c r="CK1153" s="85"/>
      <c r="CL1153" s="85"/>
      <c r="CM1153" s="85"/>
      <c r="CN1153" s="85"/>
      <c r="CO1153" s="85"/>
      <c r="CP1153" s="85"/>
      <c r="CQ1153" s="85"/>
      <c r="CR1153" s="85"/>
      <c r="CS1153" s="85"/>
      <c r="CT1153" s="85"/>
      <c r="CU1153" s="85"/>
      <c r="CV1153" s="85"/>
      <c r="CW1153" s="85"/>
      <c r="CX1153" s="85"/>
      <c r="CY1153" s="85"/>
      <c r="CZ1153" s="85"/>
      <c r="DA1153" s="85"/>
      <c r="DB1153" s="85"/>
      <c r="DC1153" s="85"/>
      <c r="DD1153" s="85"/>
      <c r="DE1153" s="85"/>
      <c r="DF1153" s="85"/>
      <c r="DG1153" s="85"/>
      <c r="DH1153" s="85"/>
      <c r="DI1153" s="85"/>
      <c r="DJ1153" s="85"/>
      <c r="DK1153" s="85"/>
      <c r="DL1153" s="85"/>
    </row>
    <row r="1154" spans="1:116" s="12" customFormat="1" ht="48" customHeight="1">
      <c r="A1154" s="13"/>
      <c r="B1154" s="97">
        <v>75</v>
      </c>
      <c r="C1154" s="106" t="s">
        <v>3407</v>
      </c>
      <c r="D1154" s="106" t="s">
        <v>3408</v>
      </c>
      <c r="E1154" s="92">
        <v>6011</v>
      </c>
      <c r="F1154" s="92">
        <v>0</v>
      </c>
      <c r="G1154" s="92"/>
      <c r="H1154" s="92">
        <f t="shared" si="20"/>
        <v>6011</v>
      </c>
      <c r="I1154" s="368" t="s">
        <v>881</v>
      </c>
      <c r="J1154" s="107"/>
      <c r="K1154" s="286"/>
      <c r="L1154" s="107"/>
      <c r="M1154" s="107"/>
      <c r="N1154" s="107"/>
      <c r="O1154" s="106" t="s">
        <v>3506</v>
      </c>
      <c r="P1154" s="106" t="s">
        <v>3507</v>
      </c>
      <c r="Q1154" s="22"/>
      <c r="R1154" s="23"/>
      <c r="S1154" s="85"/>
      <c r="T1154" s="85"/>
      <c r="U1154" s="85"/>
      <c r="V1154" s="85"/>
      <c r="W1154" s="85"/>
      <c r="X1154" s="85"/>
      <c r="Y1154" s="85"/>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c r="AT1154" s="85"/>
      <c r="AU1154" s="85"/>
      <c r="AV1154" s="85"/>
      <c r="AW1154" s="85"/>
      <c r="AX1154" s="85"/>
      <c r="AY1154" s="85"/>
      <c r="AZ1154" s="85"/>
      <c r="BA1154" s="85"/>
      <c r="BB1154" s="85"/>
      <c r="BC1154" s="85"/>
      <c r="BD1154" s="85"/>
      <c r="BE1154" s="85"/>
      <c r="BF1154" s="85"/>
      <c r="BG1154" s="85"/>
      <c r="BH1154" s="85"/>
      <c r="BI1154" s="85"/>
      <c r="BJ1154" s="85"/>
      <c r="BK1154" s="85"/>
      <c r="BL1154" s="85"/>
      <c r="BM1154" s="85"/>
      <c r="BN1154" s="85"/>
      <c r="BO1154" s="85"/>
      <c r="BP1154" s="85"/>
      <c r="BQ1154" s="85"/>
      <c r="BR1154" s="85"/>
      <c r="BS1154" s="85"/>
      <c r="BT1154" s="85"/>
      <c r="BU1154" s="85"/>
      <c r="BV1154" s="85"/>
      <c r="BW1154" s="85"/>
      <c r="BX1154" s="85"/>
      <c r="BY1154" s="85"/>
      <c r="BZ1154" s="85"/>
      <c r="CA1154" s="85"/>
      <c r="CB1154" s="85"/>
      <c r="CC1154" s="85"/>
      <c r="CD1154" s="85"/>
      <c r="CE1154" s="85"/>
      <c r="CF1154" s="85"/>
      <c r="CG1154" s="85"/>
      <c r="CH1154" s="85"/>
      <c r="CI1154" s="85"/>
      <c r="CJ1154" s="85"/>
      <c r="CK1154" s="85"/>
      <c r="CL1154" s="85"/>
      <c r="CM1154" s="85"/>
      <c r="CN1154" s="85"/>
      <c r="CO1154" s="85"/>
      <c r="CP1154" s="85"/>
      <c r="CQ1154" s="85"/>
      <c r="CR1154" s="85"/>
      <c r="CS1154" s="85"/>
      <c r="CT1154" s="85"/>
      <c r="CU1154" s="85"/>
      <c r="CV1154" s="85"/>
      <c r="CW1154" s="85"/>
      <c r="CX1154" s="85"/>
      <c r="CY1154" s="85"/>
      <c r="CZ1154" s="85"/>
      <c r="DA1154" s="85"/>
      <c r="DB1154" s="85"/>
      <c r="DC1154" s="85"/>
      <c r="DD1154" s="85"/>
      <c r="DE1154" s="85"/>
      <c r="DF1154" s="85"/>
      <c r="DG1154" s="85"/>
      <c r="DH1154" s="85"/>
      <c r="DI1154" s="85"/>
      <c r="DJ1154" s="85"/>
      <c r="DK1154" s="85"/>
      <c r="DL1154" s="85"/>
    </row>
    <row r="1155" spans="1:116" s="12" customFormat="1" ht="48" customHeight="1">
      <c r="A1155" s="13"/>
      <c r="B1155" s="97">
        <v>76</v>
      </c>
      <c r="C1155" s="106" t="s">
        <v>3409</v>
      </c>
      <c r="D1155" s="106" t="s">
        <v>3410</v>
      </c>
      <c r="E1155" s="92">
        <v>4997</v>
      </c>
      <c r="F1155" s="92">
        <v>0</v>
      </c>
      <c r="G1155" s="92"/>
      <c r="H1155" s="92">
        <f t="shared" si="20"/>
        <v>4997</v>
      </c>
      <c r="I1155" s="368" t="s">
        <v>881</v>
      </c>
      <c r="J1155" s="107"/>
      <c r="K1155" s="286"/>
      <c r="L1155" s="107"/>
      <c r="M1155" s="107"/>
      <c r="N1155" s="107"/>
      <c r="O1155" s="106" t="s">
        <v>3508</v>
      </c>
      <c r="P1155" s="106" t="s">
        <v>3509</v>
      </c>
      <c r="Q1155" s="22"/>
      <c r="R1155" s="23"/>
      <c r="S1155" s="85"/>
      <c r="T1155" s="85"/>
      <c r="U1155" s="85"/>
      <c r="V1155" s="85"/>
      <c r="W1155" s="85"/>
      <c r="X1155" s="85"/>
      <c r="Y1155" s="85"/>
      <c r="Z1155" s="85"/>
      <c r="AA1155" s="85"/>
      <c r="AB1155" s="85"/>
      <c r="AC1155" s="85"/>
      <c r="AD1155" s="85"/>
      <c r="AE1155" s="85"/>
      <c r="AF1155" s="85"/>
      <c r="AG1155" s="85"/>
      <c r="AH1155" s="85"/>
      <c r="AI1155" s="85"/>
      <c r="AJ1155" s="85"/>
      <c r="AK1155" s="85"/>
      <c r="AL1155" s="85"/>
      <c r="AM1155" s="85"/>
      <c r="AN1155" s="85"/>
      <c r="AO1155" s="85"/>
      <c r="AP1155" s="85"/>
      <c r="AQ1155" s="85"/>
      <c r="AR1155" s="85"/>
      <c r="AS1155" s="85"/>
      <c r="AT1155" s="85"/>
      <c r="AU1155" s="85"/>
      <c r="AV1155" s="85"/>
      <c r="AW1155" s="85"/>
      <c r="AX1155" s="85"/>
      <c r="AY1155" s="85"/>
      <c r="AZ1155" s="85"/>
      <c r="BA1155" s="85"/>
      <c r="BB1155" s="85"/>
      <c r="BC1155" s="85"/>
      <c r="BD1155" s="85"/>
      <c r="BE1155" s="85"/>
      <c r="BF1155" s="85"/>
      <c r="BG1155" s="85"/>
      <c r="BH1155" s="85"/>
      <c r="BI1155" s="85"/>
      <c r="BJ1155" s="85"/>
      <c r="BK1155" s="85"/>
      <c r="BL1155" s="85"/>
      <c r="BM1155" s="85"/>
      <c r="BN1155" s="85"/>
      <c r="BO1155" s="85"/>
      <c r="BP1155" s="85"/>
      <c r="BQ1155" s="85"/>
      <c r="BR1155" s="85"/>
      <c r="BS1155" s="85"/>
      <c r="BT1155" s="85"/>
      <c r="BU1155" s="85"/>
      <c r="BV1155" s="85"/>
      <c r="BW1155" s="85"/>
      <c r="BX1155" s="85"/>
      <c r="BY1155" s="85"/>
      <c r="BZ1155" s="85"/>
      <c r="CA1155" s="85"/>
      <c r="CB1155" s="85"/>
      <c r="CC1155" s="85"/>
      <c r="CD1155" s="85"/>
      <c r="CE1155" s="85"/>
      <c r="CF1155" s="85"/>
      <c r="CG1155" s="85"/>
      <c r="CH1155" s="85"/>
      <c r="CI1155" s="85"/>
      <c r="CJ1155" s="85"/>
      <c r="CK1155" s="85"/>
      <c r="CL1155" s="85"/>
      <c r="CM1155" s="85"/>
      <c r="CN1155" s="85"/>
      <c r="CO1155" s="85"/>
      <c r="CP1155" s="85"/>
      <c r="CQ1155" s="85"/>
      <c r="CR1155" s="85"/>
      <c r="CS1155" s="85"/>
      <c r="CT1155" s="85"/>
      <c r="CU1155" s="85"/>
      <c r="CV1155" s="85"/>
      <c r="CW1155" s="85"/>
      <c r="CX1155" s="85"/>
      <c r="CY1155" s="85"/>
      <c r="CZ1155" s="85"/>
      <c r="DA1155" s="85"/>
      <c r="DB1155" s="85"/>
      <c r="DC1155" s="85"/>
      <c r="DD1155" s="85"/>
      <c r="DE1155" s="85"/>
      <c r="DF1155" s="85"/>
      <c r="DG1155" s="85"/>
      <c r="DH1155" s="85"/>
      <c r="DI1155" s="85"/>
      <c r="DJ1155" s="85"/>
      <c r="DK1155" s="85"/>
      <c r="DL1155" s="85"/>
    </row>
    <row r="1156" spans="1:116" s="12" customFormat="1" ht="48" customHeight="1">
      <c r="A1156" s="13"/>
      <c r="B1156" s="98">
        <v>77</v>
      </c>
      <c r="C1156" s="106" t="s">
        <v>3411</v>
      </c>
      <c r="D1156" s="106" t="s">
        <v>3412</v>
      </c>
      <c r="E1156" s="92">
        <v>47683</v>
      </c>
      <c r="F1156" s="92">
        <v>0</v>
      </c>
      <c r="G1156" s="92"/>
      <c r="H1156" s="92">
        <f t="shared" si="20"/>
        <v>47683</v>
      </c>
      <c r="I1156" s="368" t="s">
        <v>881</v>
      </c>
      <c r="J1156" s="107"/>
      <c r="K1156" s="286"/>
      <c r="L1156" s="107"/>
      <c r="M1156" s="107"/>
      <c r="N1156" s="107"/>
      <c r="O1156" s="106" t="s">
        <v>3510</v>
      </c>
      <c r="P1156" s="106" t="s">
        <v>3511</v>
      </c>
      <c r="Q1156" s="22"/>
      <c r="R1156" s="23"/>
      <c r="S1156" s="85"/>
      <c r="T1156" s="85"/>
      <c r="U1156" s="85"/>
      <c r="V1156" s="85"/>
      <c r="W1156" s="85"/>
      <c r="X1156" s="85"/>
      <c r="Y1156" s="85"/>
      <c r="Z1156" s="85"/>
      <c r="AA1156" s="85"/>
      <c r="AB1156" s="85"/>
      <c r="AC1156" s="85"/>
      <c r="AD1156" s="85"/>
      <c r="AE1156" s="85"/>
      <c r="AF1156" s="85"/>
      <c r="AG1156" s="85"/>
      <c r="AH1156" s="85"/>
      <c r="AI1156" s="85"/>
      <c r="AJ1156" s="85"/>
      <c r="AK1156" s="85"/>
      <c r="AL1156" s="85"/>
      <c r="AM1156" s="85"/>
      <c r="AN1156" s="85"/>
      <c r="AO1156" s="85"/>
      <c r="AP1156" s="85"/>
      <c r="AQ1156" s="85"/>
      <c r="AR1156" s="85"/>
      <c r="AS1156" s="85"/>
      <c r="AT1156" s="85"/>
      <c r="AU1156" s="85"/>
      <c r="AV1156" s="85"/>
      <c r="AW1156" s="85"/>
      <c r="AX1156" s="85"/>
      <c r="AY1156" s="85"/>
      <c r="AZ1156" s="85"/>
      <c r="BA1156" s="85"/>
      <c r="BB1156" s="85"/>
      <c r="BC1156" s="85"/>
      <c r="BD1156" s="85"/>
      <c r="BE1156" s="85"/>
      <c r="BF1156" s="85"/>
      <c r="BG1156" s="85"/>
      <c r="BH1156" s="85"/>
      <c r="BI1156" s="85"/>
      <c r="BJ1156" s="85"/>
      <c r="BK1156" s="85"/>
      <c r="BL1156" s="85"/>
      <c r="BM1156" s="85"/>
      <c r="BN1156" s="85"/>
      <c r="BO1156" s="85"/>
      <c r="BP1156" s="85"/>
      <c r="BQ1156" s="85"/>
      <c r="BR1156" s="85"/>
      <c r="BS1156" s="85"/>
      <c r="BT1156" s="85"/>
      <c r="BU1156" s="85"/>
      <c r="BV1156" s="85"/>
      <c r="BW1156" s="85"/>
      <c r="BX1156" s="85"/>
      <c r="BY1156" s="85"/>
      <c r="BZ1156" s="85"/>
      <c r="CA1156" s="85"/>
      <c r="CB1156" s="85"/>
      <c r="CC1156" s="85"/>
      <c r="CD1156" s="85"/>
      <c r="CE1156" s="85"/>
      <c r="CF1156" s="85"/>
      <c r="CG1156" s="85"/>
      <c r="CH1156" s="85"/>
      <c r="CI1156" s="85"/>
      <c r="CJ1156" s="85"/>
      <c r="CK1156" s="85"/>
      <c r="CL1156" s="85"/>
      <c r="CM1156" s="85"/>
      <c r="CN1156" s="85"/>
      <c r="CO1156" s="85"/>
      <c r="CP1156" s="85"/>
      <c r="CQ1156" s="85"/>
      <c r="CR1156" s="85"/>
      <c r="CS1156" s="85"/>
      <c r="CT1156" s="85"/>
      <c r="CU1156" s="85"/>
      <c r="CV1156" s="85"/>
      <c r="CW1156" s="85"/>
      <c r="CX1156" s="85"/>
      <c r="CY1156" s="85"/>
      <c r="CZ1156" s="85"/>
      <c r="DA1156" s="85"/>
      <c r="DB1156" s="85"/>
      <c r="DC1156" s="85"/>
      <c r="DD1156" s="85"/>
      <c r="DE1156" s="85"/>
      <c r="DF1156" s="85"/>
      <c r="DG1156" s="85"/>
      <c r="DH1156" s="85"/>
      <c r="DI1156" s="85"/>
      <c r="DJ1156" s="85"/>
      <c r="DK1156" s="85"/>
      <c r="DL1156" s="85"/>
    </row>
    <row r="1157" spans="1:116" s="12" customFormat="1" ht="48" customHeight="1">
      <c r="A1157" s="13"/>
      <c r="B1157" s="97">
        <v>78</v>
      </c>
      <c r="C1157" s="106" t="s">
        <v>3411</v>
      </c>
      <c r="D1157" s="106" t="s">
        <v>3412</v>
      </c>
      <c r="E1157" s="92">
        <v>6448</v>
      </c>
      <c r="F1157" s="92">
        <v>0</v>
      </c>
      <c r="G1157" s="92"/>
      <c r="H1157" s="92">
        <f t="shared" si="20"/>
        <v>6448</v>
      </c>
      <c r="I1157" s="368" t="s">
        <v>881</v>
      </c>
      <c r="J1157" s="107"/>
      <c r="K1157" s="286"/>
      <c r="L1157" s="107"/>
      <c r="M1157" s="107"/>
      <c r="N1157" s="107"/>
      <c r="O1157" s="106" t="s">
        <v>3512</v>
      </c>
      <c r="P1157" s="106" t="s">
        <v>3513</v>
      </c>
      <c r="Q1157" s="22"/>
      <c r="R1157" s="23"/>
      <c r="S1157" s="85"/>
      <c r="T1157" s="85"/>
      <c r="U1157" s="85"/>
      <c r="V1157" s="85"/>
      <c r="W1157" s="85"/>
      <c r="X1157" s="85"/>
      <c r="Y1157" s="85"/>
      <c r="Z1157" s="85"/>
      <c r="AA1157" s="85"/>
      <c r="AB1157" s="85"/>
      <c r="AC1157" s="85"/>
      <c r="AD1157" s="85"/>
      <c r="AE1157" s="85"/>
      <c r="AF1157" s="85"/>
      <c r="AG1157" s="85"/>
      <c r="AH1157" s="85"/>
      <c r="AI1157" s="85"/>
      <c r="AJ1157" s="85"/>
      <c r="AK1157" s="85"/>
      <c r="AL1157" s="85"/>
      <c r="AM1157" s="85"/>
      <c r="AN1157" s="85"/>
      <c r="AO1157" s="85"/>
      <c r="AP1157" s="85"/>
      <c r="AQ1157" s="85"/>
      <c r="AR1157" s="85"/>
      <c r="AS1157" s="85"/>
      <c r="AT1157" s="85"/>
      <c r="AU1157" s="85"/>
      <c r="AV1157" s="85"/>
      <c r="AW1157" s="85"/>
      <c r="AX1157" s="85"/>
      <c r="AY1157" s="85"/>
      <c r="AZ1157" s="85"/>
      <c r="BA1157" s="85"/>
      <c r="BB1157" s="85"/>
      <c r="BC1157" s="85"/>
      <c r="BD1157" s="85"/>
      <c r="BE1157" s="85"/>
      <c r="BF1157" s="85"/>
      <c r="BG1157" s="85"/>
      <c r="BH1157" s="85"/>
      <c r="BI1157" s="85"/>
      <c r="BJ1157" s="85"/>
      <c r="BK1157" s="85"/>
      <c r="BL1157" s="85"/>
      <c r="BM1157" s="85"/>
      <c r="BN1157" s="85"/>
      <c r="BO1157" s="85"/>
      <c r="BP1157" s="85"/>
      <c r="BQ1157" s="85"/>
      <c r="BR1157" s="85"/>
      <c r="BS1157" s="85"/>
      <c r="BT1157" s="85"/>
      <c r="BU1157" s="85"/>
      <c r="BV1157" s="85"/>
      <c r="BW1157" s="85"/>
      <c r="BX1157" s="85"/>
      <c r="BY1157" s="85"/>
      <c r="BZ1157" s="85"/>
      <c r="CA1157" s="85"/>
      <c r="CB1157" s="85"/>
      <c r="CC1157" s="85"/>
      <c r="CD1157" s="85"/>
      <c r="CE1157" s="85"/>
      <c r="CF1157" s="85"/>
      <c r="CG1157" s="85"/>
      <c r="CH1157" s="85"/>
      <c r="CI1157" s="85"/>
      <c r="CJ1157" s="85"/>
      <c r="CK1157" s="85"/>
      <c r="CL1157" s="85"/>
      <c r="CM1157" s="85"/>
      <c r="CN1157" s="85"/>
      <c r="CO1157" s="85"/>
      <c r="CP1157" s="85"/>
      <c r="CQ1157" s="85"/>
      <c r="CR1157" s="85"/>
      <c r="CS1157" s="85"/>
      <c r="CT1157" s="85"/>
      <c r="CU1157" s="85"/>
      <c r="CV1157" s="85"/>
      <c r="CW1157" s="85"/>
      <c r="CX1157" s="85"/>
      <c r="CY1157" s="85"/>
      <c r="CZ1157" s="85"/>
      <c r="DA1157" s="85"/>
      <c r="DB1157" s="85"/>
      <c r="DC1157" s="85"/>
      <c r="DD1157" s="85"/>
      <c r="DE1157" s="85"/>
      <c r="DF1157" s="85"/>
      <c r="DG1157" s="85"/>
      <c r="DH1157" s="85"/>
      <c r="DI1157" s="85"/>
      <c r="DJ1157" s="85"/>
      <c r="DK1157" s="85"/>
      <c r="DL1157" s="85"/>
    </row>
    <row r="1158" spans="1:116" s="12" customFormat="1" ht="48" customHeight="1">
      <c r="A1158" s="13"/>
      <c r="B1158" s="97">
        <v>79</v>
      </c>
      <c r="C1158" s="106" t="s">
        <v>1095</v>
      </c>
      <c r="D1158" s="106" t="s">
        <v>3412</v>
      </c>
      <c r="E1158" s="92">
        <v>9749</v>
      </c>
      <c r="F1158" s="92">
        <v>0</v>
      </c>
      <c r="G1158" s="92"/>
      <c r="H1158" s="92">
        <f t="shared" si="20"/>
        <v>9749</v>
      </c>
      <c r="I1158" s="368" t="s">
        <v>881</v>
      </c>
      <c r="J1158" s="107"/>
      <c r="K1158" s="286"/>
      <c r="L1158" s="107"/>
      <c r="M1158" s="107"/>
      <c r="N1158" s="107"/>
      <c r="O1158" s="106" t="s">
        <v>3514</v>
      </c>
      <c r="P1158" s="106" t="s">
        <v>3515</v>
      </c>
      <c r="Q1158" s="22"/>
      <c r="R1158" s="23"/>
      <c r="S1158" s="85"/>
      <c r="T1158" s="85"/>
      <c r="U1158" s="85"/>
      <c r="V1158" s="85"/>
      <c r="W1158" s="85"/>
      <c r="X1158" s="85"/>
      <c r="Y1158" s="85"/>
      <c r="Z1158" s="85"/>
      <c r="AA1158" s="85"/>
      <c r="AB1158" s="85"/>
      <c r="AC1158" s="85"/>
      <c r="AD1158" s="85"/>
      <c r="AE1158" s="85"/>
      <c r="AF1158" s="85"/>
      <c r="AG1158" s="85"/>
      <c r="AH1158" s="85"/>
      <c r="AI1158" s="85"/>
      <c r="AJ1158" s="85"/>
      <c r="AK1158" s="85"/>
      <c r="AL1158" s="85"/>
      <c r="AM1158" s="85"/>
      <c r="AN1158" s="85"/>
      <c r="AO1158" s="85"/>
      <c r="AP1158" s="85"/>
      <c r="AQ1158" s="85"/>
      <c r="AR1158" s="85"/>
      <c r="AS1158" s="85"/>
      <c r="AT1158" s="85"/>
      <c r="AU1158" s="85"/>
      <c r="AV1158" s="85"/>
      <c r="AW1158" s="85"/>
      <c r="AX1158" s="85"/>
      <c r="AY1158" s="85"/>
      <c r="AZ1158" s="85"/>
      <c r="BA1158" s="85"/>
      <c r="BB1158" s="85"/>
      <c r="BC1158" s="85"/>
      <c r="BD1158" s="85"/>
      <c r="BE1158" s="85"/>
      <c r="BF1158" s="85"/>
      <c r="BG1158" s="85"/>
      <c r="BH1158" s="85"/>
      <c r="BI1158" s="85"/>
      <c r="BJ1158" s="85"/>
      <c r="BK1158" s="85"/>
      <c r="BL1158" s="85"/>
      <c r="BM1158" s="85"/>
      <c r="BN1158" s="85"/>
      <c r="BO1158" s="85"/>
      <c r="BP1158" s="85"/>
      <c r="BQ1158" s="85"/>
      <c r="BR1158" s="85"/>
      <c r="BS1158" s="85"/>
      <c r="BT1158" s="85"/>
      <c r="BU1158" s="85"/>
      <c r="BV1158" s="85"/>
      <c r="BW1158" s="85"/>
      <c r="BX1158" s="85"/>
      <c r="BY1158" s="85"/>
      <c r="BZ1158" s="85"/>
      <c r="CA1158" s="85"/>
      <c r="CB1158" s="85"/>
      <c r="CC1158" s="85"/>
      <c r="CD1158" s="85"/>
      <c r="CE1158" s="85"/>
      <c r="CF1158" s="85"/>
      <c r="CG1158" s="85"/>
      <c r="CH1158" s="85"/>
      <c r="CI1158" s="85"/>
      <c r="CJ1158" s="85"/>
      <c r="CK1158" s="85"/>
      <c r="CL1158" s="85"/>
      <c r="CM1158" s="85"/>
      <c r="CN1158" s="85"/>
      <c r="CO1158" s="85"/>
      <c r="CP1158" s="85"/>
      <c r="CQ1158" s="85"/>
      <c r="CR1158" s="85"/>
      <c r="CS1158" s="85"/>
      <c r="CT1158" s="85"/>
      <c r="CU1158" s="85"/>
      <c r="CV1158" s="85"/>
      <c r="CW1158" s="85"/>
      <c r="CX1158" s="85"/>
      <c r="CY1158" s="85"/>
      <c r="CZ1158" s="85"/>
      <c r="DA1158" s="85"/>
      <c r="DB1158" s="85"/>
      <c r="DC1158" s="85"/>
      <c r="DD1158" s="85"/>
      <c r="DE1158" s="85"/>
      <c r="DF1158" s="85"/>
      <c r="DG1158" s="85"/>
      <c r="DH1158" s="85"/>
      <c r="DI1158" s="85"/>
      <c r="DJ1158" s="85"/>
      <c r="DK1158" s="85"/>
      <c r="DL1158" s="85"/>
    </row>
    <row r="1159" spans="1:116" s="12" customFormat="1" ht="48" customHeight="1">
      <c r="A1159" s="13"/>
      <c r="B1159" s="98">
        <v>80</v>
      </c>
      <c r="C1159" s="362" t="s">
        <v>3411</v>
      </c>
      <c r="D1159" s="362" t="s">
        <v>3412</v>
      </c>
      <c r="E1159" s="363">
        <v>29220</v>
      </c>
      <c r="F1159" s="363">
        <v>0</v>
      </c>
      <c r="G1159" s="92"/>
      <c r="H1159" s="92">
        <f t="shared" si="20"/>
        <v>29220</v>
      </c>
      <c r="I1159" s="361" t="s">
        <v>881</v>
      </c>
      <c r="J1159" s="107"/>
      <c r="K1159" s="105"/>
      <c r="L1159" s="107"/>
      <c r="M1159" s="103"/>
      <c r="N1159" s="107"/>
      <c r="O1159" s="362" t="s">
        <v>3516</v>
      </c>
      <c r="P1159" s="362" t="s">
        <v>3517</v>
      </c>
      <c r="Q1159" s="22"/>
      <c r="R1159" s="23"/>
      <c r="S1159" s="85"/>
      <c r="T1159" s="85"/>
      <c r="U1159" s="85"/>
      <c r="V1159" s="85"/>
      <c r="W1159" s="85"/>
      <c r="X1159" s="85"/>
      <c r="Y1159" s="85"/>
      <c r="Z1159" s="85"/>
      <c r="AA1159" s="85"/>
      <c r="AB1159" s="85"/>
      <c r="AC1159" s="85"/>
      <c r="AD1159" s="85"/>
      <c r="AE1159" s="85"/>
      <c r="AF1159" s="85"/>
      <c r="AG1159" s="85"/>
      <c r="AH1159" s="85"/>
      <c r="AI1159" s="85"/>
      <c r="AJ1159" s="85"/>
      <c r="AK1159" s="85"/>
      <c r="AL1159" s="85"/>
      <c r="AM1159" s="85"/>
      <c r="AN1159" s="85"/>
      <c r="AO1159" s="85"/>
      <c r="AP1159" s="85"/>
      <c r="AQ1159" s="85"/>
      <c r="AR1159" s="85"/>
      <c r="AS1159" s="85"/>
      <c r="AT1159" s="85"/>
      <c r="AU1159" s="85"/>
      <c r="AV1159" s="85"/>
      <c r="AW1159" s="85"/>
      <c r="AX1159" s="85"/>
      <c r="AY1159" s="85"/>
      <c r="AZ1159" s="85"/>
      <c r="BA1159" s="85"/>
      <c r="BB1159" s="85"/>
      <c r="BC1159" s="85"/>
      <c r="BD1159" s="85"/>
      <c r="BE1159" s="85"/>
      <c r="BF1159" s="85"/>
      <c r="BG1159" s="85"/>
      <c r="BH1159" s="85"/>
      <c r="BI1159" s="85"/>
      <c r="BJ1159" s="85"/>
      <c r="BK1159" s="85"/>
      <c r="BL1159" s="85"/>
      <c r="BM1159" s="85"/>
      <c r="BN1159" s="85"/>
      <c r="BO1159" s="85"/>
      <c r="BP1159" s="85"/>
      <c r="BQ1159" s="85"/>
      <c r="BR1159" s="85"/>
      <c r="BS1159" s="85"/>
      <c r="BT1159" s="85"/>
      <c r="BU1159" s="85"/>
      <c r="BV1159" s="85"/>
      <c r="BW1159" s="85"/>
      <c r="BX1159" s="85"/>
      <c r="BY1159" s="85"/>
      <c r="BZ1159" s="85"/>
      <c r="CA1159" s="85"/>
      <c r="CB1159" s="85"/>
      <c r="CC1159" s="85"/>
      <c r="CD1159" s="85"/>
      <c r="CE1159" s="85"/>
      <c r="CF1159" s="85"/>
      <c r="CG1159" s="85"/>
      <c r="CH1159" s="85"/>
      <c r="CI1159" s="85"/>
      <c r="CJ1159" s="85"/>
      <c r="CK1159" s="85"/>
      <c r="CL1159" s="85"/>
      <c r="CM1159" s="85"/>
      <c r="CN1159" s="85"/>
      <c r="CO1159" s="85"/>
      <c r="CP1159" s="85"/>
      <c r="CQ1159" s="85"/>
      <c r="CR1159" s="85"/>
      <c r="CS1159" s="85"/>
      <c r="CT1159" s="85"/>
      <c r="CU1159" s="85"/>
      <c r="CV1159" s="85"/>
      <c r="CW1159" s="85"/>
      <c r="CX1159" s="85"/>
      <c r="CY1159" s="85"/>
      <c r="CZ1159" s="85"/>
      <c r="DA1159" s="85"/>
      <c r="DB1159" s="85"/>
      <c r="DC1159" s="85"/>
      <c r="DD1159" s="85"/>
      <c r="DE1159" s="85"/>
      <c r="DF1159" s="85"/>
      <c r="DG1159" s="85"/>
      <c r="DH1159" s="85"/>
      <c r="DI1159" s="85"/>
      <c r="DJ1159" s="85"/>
      <c r="DK1159" s="85"/>
      <c r="DL1159" s="85"/>
    </row>
    <row r="1160" spans="1:116" s="12" customFormat="1" ht="48" customHeight="1">
      <c r="A1160" s="13"/>
      <c r="B1160" s="97">
        <v>81</v>
      </c>
      <c r="C1160" s="16" t="s">
        <v>835</v>
      </c>
      <c r="D1160" s="16" t="s">
        <v>3413</v>
      </c>
      <c r="E1160" s="31">
        <v>1100</v>
      </c>
      <c r="F1160" s="29"/>
      <c r="G1160" s="92"/>
      <c r="H1160" s="92">
        <f t="shared" si="20"/>
        <v>1100</v>
      </c>
      <c r="I1160" s="16" t="s">
        <v>67</v>
      </c>
      <c r="J1160" s="107"/>
      <c r="K1160" s="105"/>
      <c r="L1160" s="107"/>
      <c r="M1160" s="103"/>
      <c r="N1160" s="107"/>
      <c r="O1160" s="16" t="s">
        <v>982</v>
      </c>
      <c r="P1160" s="18" t="s">
        <v>3518</v>
      </c>
      <c r="Q1160" s="22"/>
      <c r="R1160" s="23"/>
      <c r="S1160" s="85"/>
      <c r="T1160" s="85"/>
      <c r="U1160" s="85"/>
      <c r="V1160" s="85"/>
      <c r="W1160" s="85"/>
      <c r="X1160" s="85"/>
      <c r="Y1160" s="85"/>
      <c r="Z1160" s="85"/>
      <c r="AA1160" s="85"/>
      <c r="AB1160" s="85"/>
      <c r="AC1160" s="85"/>
      <c r="AD1160" s="85"/>
      <c r="AE1160" s="85"/>
      <c r="AF1160" s="85"/>
      <c r="AG1160" s="85"/>
      <c r="AH1160" s="85"/>
      <c r="AI1160" s="85"/>
      <c r="AJ1160" s="85"/>
      <c r="AK1160" s="85"/>
      <c r="AL1160" s="85"/>
      <c r="AM1160" s="85"/>
      <c r="AN1160" s="85"/>
      <c r="AO1160" s="85"/>
      <c r="AP1160" s="85"/>
      <c r="AQ1160" s="85"/>
      <c r="AR1160" s="85"/>
      <c r="AS1160" s="85"/>
      <c r="AT1160" s="85"/>
      <c r="AU1160" s="85"/>
      <c r="AV1160" s="85"/>
      <c r="AW1160" s="85"/>
      <c r="AX1160" s="85"/>
      <c r="AY1160" s="85"/>
      <c r="AZ1160" s="85"/>
      <c r="BA1160" s="85"/>
      <c r="BB1160" s="85"/>
      <c r="BC1160" s="85"/>
      <c r="BD1160" s="85"/>
      <c r="BE1160" s="85"/>
      <c r="BF1160" s="85"/>
      <c r="BG1160" s="85"/>
      <c r="BH1160" s="85"/>
      <c r="BI1160" s="85"/>
      <c r="BJ1160" s="85"/>
      <c r="BK1160" s="85"/>
      <c r="BL1160" s="85"/>
      <c r="BM1160" s="85"/>
      <c r="BN1160" s="85"/>
      <c r="BO1160" s="85"/>
      <c r="BP1160" s="85"/>
      <c r="BQ1160" s="85"/>
      <c r="BR1160" s="85"/>
      <c r="BS1160" s="85"/>
      <c r="BT1160" s="85"/>
      <c r="BU1160" s="85"/>
      <c r="BV1160" s="85"/>
      <c r="BW1160" s="85"/>
      <c r="BX1160" s="85"/>
      <c r="BY1160" s="85"/>
      <c r="BZ1160" s="85"/>
      <c r="CA1160" s="85"/>
      <c r="CB1160" s="85"/>
      <c r="CC1160" s="85"/>
      <c r="CD1160" s="85"/>
      <c r="CE1160" s="85"/>
      <c r="CF1160" s="85"/>
      <c r="CG1160" s="85"/>
      <c r="CH1160" s="85"/>
      <c r="CI1160" s="85"/>
      <c r="CJ1160" s="85"/>
      <c r="CK1160" s="85"/>
      <c r="CL1160" s="85"/>
      <c r="CM1160" s="85"/>
      <c r="CN1160" s="85"/>
      <c r="CO1160" s="85"/>
      <c r="CP1160" s="85"/>
      <c r="CQ1160" s="85"/>
      <c r="CR1160" s="85"/>
      <c r="CS1160" s="85"/>
      <c r="CT1160" s="85"/>
      <c r="CU1160" s="85"/>
      <c r="CV1160" s="85"/>
      <c r="CW1160" s="85"/>
      <c r="CX1160" s="85"/>
      <c r="CY1160" s="85"/>
      <c r="CZ1160" s="85"/>
      <c r="DA1160" s="85"/>
      <c r="DB1160" s="85"/>
      <c r="DC1160" s="85"/>
      <c r="DD1160" s="85"/>
      <c r="DE1160" s="85"/>
      <c r="DF1160" s="85"/>
      <c r="DG1160" s="85"/>
      <c r="DH1160" s="85"/>
      <c r="DI1160" s="85"/>
      <c r="DJ1160" s="85"/>
      <c r="DK1160" s="85"/>
      <c r="DL1160" s="85"/>
    </row>
    <row r="1161" spans="1:116" s="12" customFormat="1" ht="48" customHeight="1">
      <c r="A1161" s="13"/>
      <c r="B1161" s="97">
        <v>82</v>
      </c>
      <c r="C1161" s="16" t="s">
        <v>835</v>
      </c>
      <c r="D1161" s="268" t="s">
        <v>3413</v>
      </c>
      <c r="E1161" s="31">
        <v>1395</v>
      </c>
      <c r="F1161" s="269"/>
      <c r="G1161" s="92"/>
      <c r="H1161" s="92">
        <f t="shared" si="20"/>
        <v>1395</v>
      </c>
      <c r="I1161" s="16" t="s">
        <v>67</v>
      </c>
      <c r="J1161" s="107"/>
      <c r="K1161" s="105"/>
      <c r="L1161" s="107"/>
      <c r="M1161" s="103"/>
      <c r="N1161" s="107"/>
      <c r="O1161" s="268" t="s">
        <v>3519</v>
      </c>
      <c r="P1161" s="18" t="s">
        <v>3520</v>
      </c>
      <c r="Q1161" s="22"/>
      <c r="R1161" s="23"/>
      <c r="S1161" s="85"/>
      <c r="T1161" s="85"/>
      <c r="U1161" s="85"/>
      <c r="V1161" s="85"/>
      <c r="W1161" s="85"/>
      <c r="X1161" s="85"/>
      <c r="Y1161" s="85"/>
      <c r="Z1161" s="85"/>
      <c r="AA1161" s="85"/>
      <c r="AB1161" s="85"/>
      <c r="AC1161" s="85"/>
      <c r="AD1161" s="85"/>
      <c r="AE1161" s="85"/>
      <c r="AF1161" s="85"/>
      <c r="AG1161" s="85"/>
      <c r="AH1161" s="85"/>
      <c r="AI1161" s="85"/>
      <c r="AJ1161" s="85"/>
      <c r="AK1161" s="85"/>
      <c r="AL1161" s="85"/>
      <c r="AM1161" s="85"/>
      <c r="AN1161" s="85"/>
      <c r="AO1161" s="85"/>
      <c r="AP1161" s="85"/>
      <c r="AQ1161" s="85"/>
      <c r="AR1161" s="85"/>
      <c r="AS1161" s="85"/>
      <c r="AT1161" s="85"/>
      <c r="AU1161" s="85"/>
      <c r="AV1161" s="85"/>
      <c r="AW1161" s="85"/>
      <c r="AX1161" s="85"/>
      <c r="AY1161" s="85"/>
      <c r="AZ1161" s="85"/>
      <c r="BA1161" s="85"/>
      <c r="BB1161" s="85"/>
      <c r="BC1161" s="85"/>
      <c r="BD1161" s="85"/>
      <c r="BE1161" s="85"/>
      <c r="BF1161" s="85"/>
      <c r="BG1161" s="85"/>
      <c r="BH1161" s="85"/>
      <c r="BI1161" s="85"/>
      <c r="BJ1161" s="85"/>
      <c r="BK1161" s="85"/>
      <c r="BL1161" s="85"/>
      <c r="BM1161" s="85"/>
      <c r="BN1161" s="85"/>
      <c r="BO1161" s="85"/>
      <c r="BP1161" s="85"/>
      <c r="BQ1161" s="85"/>
      <c r="BR1161" s="85"/>
      <c r="BS1161" s="85"/>
      <c r="BT1161" s="85"/>
      <c r="BU1161" s="85"/>
      <c r="BV1161" s="85"/>
      <c r="BW1161" s="85"/>
      <c r="BX1161" s="85"/>
      <c r="BY1161" s="85"/>
      <c r="BZ1161" s="85"/>
      <c r="CA1161" s="85"/>
      <c r="CB1161" s="85"/>
      <c r="CC1161" s="85"/>
      <c r="CD1161" s="85"/>
      <c r="CE1161" s="85"/>
      <c r="CF1161" s="85"/>
      <c r="CG1161" s="85"/>
      <c r="CH1161" s="85"/>
      <c r="CI1161" s="85"/>
      <c r="CJ1161" s="85"/>
      <c r="CK1161" s="85"/>
      <c r="CL1161" s="85"/>
      <c r="CM1161" s="85"/>
      <c r="CN1161" s="85"/>
      <c r="CO1161" s="85"/>
      <c r="CP1161" s="85"/>
      <c r="CQ1161" s="85"/>
      <c r="CR1161" s="85"/>
      <c r="CS1161" s="85"/>
      <c r="CT1161" s="85"/>
      <c r="CU1161" s="85"/>
      <c r="CV1161" s="85"/>
      <c r="CW1161" s="85"/>
      <c r="CX1161" s="85"/>
      <c r="CY1161" s="85"/>
      <c r="CZ1161" s="85"/>
      <c r="DA1161" s="85"/>
      <c r="DB1161" s="85"/>
      <c r="DC1161" s="85"/>
      <c r="DD1161" s="85"/>
      <c r="DE1161" s="85"/>
      <c r="DF1161" s="85"/>
      <c r="DG1161" s="85"/>
      <c r="DH1161" s="85"/>
      <c r="DI1161" s="85"/>
      <c r="DJ1161" s="85"/>
      <c r="DK1161" s="85"/>
      <c r="DL1161" s="85"/>
    </row>
    <row r="1162" spans="1:116" s="12" customFormat="1" ht="48" customHeight="1">
      <c r="A1162" s="13"/>
      <c r="B1162" s="98">
        <v>83</v>
      </c>
      <c r="C1162" s="33" t="s">
        <v>3414</v>
      </c>
      <c r="D1162" s="16" t="s">
        <v>3415</v>
      </c>
      <c r="E1162" s="31">
        <v>17190</v>
      </c>
      <c r="F1162" s="29"/>
      <c r="G1162" s="92"/>
      <c r="H1162" s="92">
        <f t="shared" si="20"/>
        <v>17190</v>
      </c>
      <c r="I1162" s="16" t="s">
        <v>67</v>
      </c>
      <c r="J1162" s="107"/>
      <c r="K1162" s="105"/>
      <c r="L1162" s="107"/>
      <c r="M1162" s="103"/>
      <c r="N1162" s="107"/>
      <c r="O1162" s="268" t="s">
        <v>3521</v>
      </c>
      <c r="P1162" s="91" t="s">
        <v>3522</v>
      </c>
      <c r="Q1162" s="22"/>
      <c r="R1162" s="23"/>
      <c r="S1162" s="85"/>
      <c r="T1162" s="85"/>
      <c r="U1162" s="85"/>
      <c r="V1162" s="85"/>
      <c r="W1162" s="85"/>
      <c r="X1162" s="85"/>
      <c r="Y1162" s="85"/>
      <c r="Z1162" s="85"/>
      <c r="AA1162" s="85"/>
      <c r="AB1162" s="85"/>
      <c r="AC1162" s="85"/>
      <c r="AD1162" s="85"/>
      <c r="AE1162" s="85"/>
      <c r="AF1162" s="85"/>
      <c r="AG1162" s="85"/>
      <c r="AH1162" s="85"/>
      <c r="AI1162" s="85"/>
      <c r="AJ1162" s="85"/>
      <c r="AK1162" s="85"/>
      <c r="AL1162" s="85"/>
      <c r="AM1162" s="85"/>
      <c r="AN1162" s="85"/>
      <c r="AO1162" s="85"/>
      <c r="AP1162" s="85"/>
      <c r="AQ1162" s="85"/>
      <c r="AR1162" s="85"/>
      <c r="AS1162" s="85"/>
      <c r="AT1162" s="85"/>
      <c r="AU1162" s="85"/>
      <c r="AV1162" s="85"/>
      <c r="AW1162" s="85"/>
      <c r="AX1162" s="85"/>
      <c r="AY1162" s="85"/>
      <c r="AZ1162" s="85"/>
      <c r="BA1162" s="85"/>
      <c r="BB1162" s="85"/>
      <c r="BC1162" s="85"/>
      <c r="BD1162" s="85"/>
      <c r="BE1162" s="85"/>
      <c r="BF1162" s="85"/>
      <c r="BG1162" s="85"/>
      <c r="BH1162" s="85"/>
      <c r="BI1162" s="85"/>
      <c r="BJ1162" s="85"/>
      <c r="BK1162" s="85"/>
      <c r="BL1162" s="85"/>
      <c r="BM1162" s="85"/>
      <c r="BN1162" s="85"/>
      <c r="BO1162" s="85"/>
      <c r="BP1162" s="85"/>
      <c r="BQ1162" s="85"/>
      <c r="BR1162" s="85"/>
      <c r="BS1162" s="85"/>
      <c r="BT1162" s="85"/>
      <c r="BU1162" s="85"/>
      <c r="BV1162" s="85"/>
      <c r="BW1162" s="85"/>
      <c r="BX1162" s="85"/>
      <c r="BY1162" s="85"/>
      <c r="BZ1162" s="85"/>
      <c r="CA1162" s="85"/>
      <c r="CB1162" s="85"/>
      <c r="CC1162" s="85"/>
      <c r="CD1162" s="85"/>
      <c r="CE1162" s="85"/>
      <c r="CF1162" s="85"/>
      <c r="CG1162" s="85"/>
      <c r="CH1162" s="85"/>
      <c r="CI1162" s="85"/>
      <c r="CJ1162" s="85"/>
      <c r="CK1162" s="85"/>
      <c r="CL1162" s="85"/>
      <c r="CM1162" s="85"/>
      <c r="CN1162" s="85"/>
      <c r="CO1162" s="85"/>
      <c r="CP1162" s="85"/>
      <c r="CQ1162" s="85"/>
      <c r="CR1162" s="85"/>
      <c r="CS1162" s="85"/>
      <c r="CT1162" s="85"/>
      <c r="CU1162" s="85"/>
      <c r="CV1162" s="85"/>
      <c r="CW1162" s="85"/>
      <c r="CX1162" s="85"/>
      <c r="CY1162" s="85"/>
      <c r="CZ1162" s="85"/>
      <c r="DA1162" s="85"/>
      <c r="DB1162" s="85"/>
      <c r="DC1162" s="85"/>
      <c r="DD1162" s="85"/>
      <c r="DE1162" s="85"/>
      <c r="DF1162" s="85"/>
      <c r="DG1162" s="85"/>
      <c r="DH1162" s="85"/>
      <c r="DI1162" s="85"/>
      <c r="DJ1162" s="85"/>
      <c r="DK1162" s="85"/>
      <c r="DL1162" s="85"/>
    </row>
    <row r="1163" spans="1:116" s="12" customFormat="1" ht="48" customHeight="1">
      <c r="A1163" s="13"/>
      <c r="B1163" s="97">
        <v>84</v>
      </c>
      <c r="C1163" s="33" t="s">
        <v>3414</v>
      </c>
      <c r="D1163" s="16" t="s">
        <v>3415</v>
      </c>
      <c r="E1163" s="31">
        <v>9160</v>
      </c>
      <c r="F1163" s="29"/>
      <c r="G1163" s="92"/>
      <c r="H1163" s="92">
        <f t="shared" si="20"/>
        <v>9160</v>
      </c>
      <c r="I1163" s="16" t="s">
        <v>67</v>
      </c>
      <c r="J1163" s="107"/>
      <c r="K1163" s="105"/>
      <c r="L1163" s="107"/>
      <c r="M1163" s="103"/>
      <c r="N1163" s="107"/>
      <c r="O1163" s="268" t="s">
        <v>3523</v>
      </c>
      <c r="P1163" s="91" t="s">
        <v>3524</v>
      </c>
      <c r="Q1163" s="22"/>
      <c r="R1163" s="23"/>
      <c r="S1163" s="85"/>
      <c r="T1163" s="85"/>
      <c r="U1163" s="85"/>
      <c r="V1163" s="85"/>
      <c r="W1163" s="85"/>
      <c r="X1163" s="85"/>
      <c r="Y1163" s="85"/>
      <c r="Z1163" s="85"/>
      <c r="AA1163" s="85"/>
      <c r="AB1163" s="85"/>
      <c r="AC1163" s="85"/>
      <c r="AD1163" s="85"/>
      <c r="AE1163" s="85"/>
      <c r="AF1163" s="85"/>
      <c r="AG1163" s="85"/>
      <c r="AH1163" s="85"/>
      <c r="AI1163" s="85"/>
      <c r="AJ1163" s="85"/>
      <c r="AK1163" s="85"/>
      <c r="AL1163" s="85"/>
      <c r="AM1163" s="85"/>
      <c r="AN1163" s="85"/>
      <c r="AO1163" s="85"/>
      <c r="AP1163" s="85"/>
      <c r="AQ1163" s="85"/>
      <c r="AR1163" s="85"/>
      <c r="AS1163" s="85"/>
      <c r="AT1163" s="85"/>
      <c r="AU1163" s="85"/>
      <c r="AV1163" s="85"/>
      <c r="AW1163" s="85"/>
      <c r="AX1163" s="85"/>
      <c r="AY1163" s="85"/>
      <c r="AZ1163" s="85"/>
      <c r="BA1163" s="85"/>
      <c r="BB1163" s="85"/>
      <c r="BC1163" s="85"/>
      <c r="BD1163" s="85"/>
      <c r="BE1163" s="85"/>
      <c r="BF1163" s="85"/>
      <c r="BG1163" s="85"/>
      <c r="BH1163" s="85"/>
      <c r="BI1163" s="85"/>
      <c r="BJ1163" s="85"/>
      <c r="BK1163" s="85"/>
      <c r="BL1163" s="85"/>
      <c r="BM1163" s="85"/>
      <c r="BN1163" s="85"/>
      <c r="BO1163" s="85"/>
      <c r="BP1163" s="85"/>
      <c r="BQ1163" s="85"/>
      <c r="BR1163" s="85"/>
      <c r="BS1163" s="85"/>
      <c r="BT1163" s="85"/>
      <c r="BU1163" s="85"/>
      <c r="BV1163" s="85"/>
      <c r="BW1163" s="85"/>
      <c r="BX1163" s="85"/>
      <c r="BY1163" s="85"/>
      <c r="BZ1163" s="85"/>
      <c r="CA1163" s="85"/>
      <c r="CB1163" s="85"/>
      <c r="CC1163" s="85"/>
      <c r="CD1163" s="85"/>
      <c r="CE1163" s="85"/>
      <c r="CF1163" s="85"/>
      <c r="CG1163" s="85"/>
      <c r="CH1163" s="85"/>
      <c r="CI1163" s="85"/>
      <c r="CJ1163" s="85"/>
      <c r="CK1163" s="85"/>
      <c r="CL1163" s="85"/>
      <c r="CM1163" s="85"/>
      <c r="CN1163" s="85"/>
      <c r="CO1163" s="85"/>
      <c r="CP1163" s="85"/>
      <c r="CQ1163" s="85"/>
      <c r="CR1163" s="85"/>
      <c r="CS1163" s="85"/>
      <c r="CT1163" s="85"/>
      <c r="CU1163" s="85"/>
      <c r="CV1163" s="85"/>
      <c r="CW1163" s="85"/>
      <c r="CX1163" s="85"/>
      <c r="CY1163" s="85"/>
      <c r="CZ1163" s="85"/>
      <c r="DA1163" s="85"/>
      <c r="DB1163" s="85"/>
      <c r="DC1163" s="85"/>
      <c r="DD1163" s="85"/>
      <c r="DE1163" s="85"/>
      <c r="DF1163" s="85"/>
      <c r="DG1163" s="85"/>
      <c r="DH1163" s="85"/>
      <c r="DI1163" s="85"/>
      <c r="DJ1163" s="85"/>
      <c r="DK1163" s="85"/>
      <c r="DL1163" s="85"/>
    </row>
    <row r="1164" spans="1:116" s="12" customFormat="1" ht="48" customHeight="1">
      <c r="A1164" s="13"/>
      <c r="B1164" s="97">
        <v>85</v>
      </c>
      <c r="C1164" s="33" t="s">
        <v>3414</v>
      </c>
      <c r="D1164" s="16" t="s">
        <v>3415</v>
      </c>
      <c r="E1164" s="31">
        <v>2875</v>
      </c>
      <c r="F1164" s="29"/>
      <c r="G1164" s="92"/>
      <c r="H1164" s="92">
        <f t="shared" si="20"/>
        <v>2875</v>
      </c>
      <c r="I1164" s="16" t="s">
        <v>67</v>
      </c>
      <c r="J1164" s="107"/>
      <c r="K1164" s="105"/>
      <c r="L1164" s="107"/>
      <c r="M1164" s="103"/>
      <c r="N1164" s="107"/>
      <c r="O1164" s="268" t="s">
        <v>3525</v>
      </c>
      <c r="P1164" s="91" t="s">
        <v>3526</v>
      </c>
      <c r="Q1164" s="22"/>
      <c r="R1164" s="23"/>
      <c r="S1164" s="85"/>
      <c r="T1164" s="85"/>
      <c r="U1164" s="85"/>
      <c r="V1164" s="85"/>
      <c r="W1164" s="85"/>
      <c r="X1164" s="85"/>
      <c r="Y1164" s="85"/>
      <c r="Z1164" s="85"/>
      <c r="AA1164" s="85"/>
      <c r="AB1164" s="85"/>
      <c r="AC1164" s="85"/>
      <c r="AD1164" s="85"/>
      <c r="AE1164" s="85"/>
      <c r="AF1164" s="85"/>
      <c r="AG1164" s="85"/>
      <c r="AH1164" s="85"/>
      <c r="AI1164" s="85"/>
      <c r="AJ1164" s="85"/>
      <c r="AK1164" s="85"/>
      <c r="AL1164" s="85"/>
      <c r="AM1164" s="85"/>
      <c r="AN1164" s="85"/>
      <c r="AO1164" s="85"/>
      <c r="AP1164" s="85"/>
      <c r="AQ1164" s="85"/>
      <c r="AR1164" s="85"/>
      <c r="AS1164" s="85"/>
      <c r="AT1164" s="85"/>
      <c r="AU1164" s="85"/>
      <c r="AV1164" s="85"/>
      <c r="AW1164" s="85"/>
      <c r="AX1164" s="85"/>
      <c r="AY1164" s="85"/>
      <c r="AZ1164" s="85"/>
      <c r="BA1164" s="85"/>
      <c r="BB1164" s="85"/>
      <c r="BC1164" s="85"/>
      <c r="BD1164" s="85"/>
      <c r="BE1164" s="85"/>
      <c r="BF1164" s="85"/>
      <c r="BG1164" s="85"/>
      <c r="BH1164" s="85"/>
      <c r="BI1164" s="85"/>
      <c r="BJ1164" s="85"/>
      <c r="BK1164" s="85"/>
      <c r="BL1164" s="85"/>
      <c r="BM1164" s="85"/>
      <c r="BN1164" s="85"/>
      <c r="BO1164" s="85"/>
      <c r="BP1164" s="85"/>
      <c r="BQ1164" s="85"/>
      <c r="BR1164" s="85"/>
      <c r="BS1164" s="85"/>
      <c r="BT1164" s="85"/>
      <c r="BU1164" s="85"/>
      <c r="BV1164" s="85"/>
      <c r="BW1164" s="85"/>
      <c r="BX1164" s="85"/>
      <c r="BY1164" s="85"/>
      <c r="BZ1164" s="85"/>
      <c r="CA1164" s="85"/>
      <c r="CB1164" s="85"/>
      <c r="CC1164" s="85"/>
      <c r="CD1164" s="85"/>
      <c r="CE1164" s="85"/>
      <c r="CF1164" s="85"/>
      <c r="CG1164" s="85"/>
      <c r="CH1164" s="85"/>
      <c r="CI1164" s="85"/>
      <c r="CJ1164" s="85"/>
      <c r="CK1164" s="85"/>
      <c r="CL1164" s="85"/>
      <c r="CM1164" s="85"/>
      <c r="CN1164" s="85"/>
      <c r="CO1164" s="85"/>
      <c r="CP1164" s="85"/>
      <c r="CQ1164" s="85"/>
      <c r="CR1164" s="85"/>
      <c r="CS1164" s="85"/>
      <c r="CT1164" s="85"/>
      <c r="CU1164" s="85"/>
      <c r="CV1164" s="85"/>
      <c r="CW1164" s="85"/>
      <c r="CX1164" s="85"/>
      <c r="CY1164" s="85"/>
      <c r="CZ1164" s="85"/>
      <c r="DA1164" s="85"/>
      <c r="DB1164" s="85"/>
      <c r="DC1164" s="85"/>
      <c r="DD1164" s="85"/>
      <c r="DE1164" s="85"/>
      <c r="DF1164" s="85"/>
      <c r="DG1164" s="85"/>
      <c r="DH1164" s="85"/>
      <c r="DI1164" s="85"/>
      <c r="DJ1164" s="85"/>
      <c r="DK1164" s="85"/>
      <c r="DL1164" s="85"/>
    </row>
    <row r="1165" spans="1:116" s="12" customFormat="1" ht="48" customHeight="1">
      <c r="A1165" s="13"/>
      <c r="B1165" s="98">
        <v>86</v>
      </c>
      <c r="C1165" s="33" t="s">
        <v>3414</v>
      </c>
      <c r="D1165" s="16" t="s">
        <v>3415</v>
      </c>
      <c r="E1165" s="31">
        <v>8414</v>
      </c>
      <c r="F1165" s="29"/>
      <c r="G1165" s="92"/>
      <c r="H1165" s="92">
        <f t="shared" si="20"/>
        <v>8414</v>
      </c>
      <c r="I1165" s="16" t="s">
        <v>67</v>
      </c>
      <c r="J1165" s="107"/>
      <c r="K1165" s="105"/>
      <c r="L1165" s="107"/>
      <c r="M1165" s="103"/>
      <c r="N1165" s="107"/>
      <c r="O1165" s="268" t="s">
        <v>3527</v>
      </c>
      <c r="P1165" s="91" t="s">
        <v>3528</v>
      </c>
      <c r="Q1165" s="22"/>
      <c r="R1165" s="23"/>
      <c r="S1165" s="85"/>
      <c r="T1165" s="85"/>
      <c r="U1165" s="85"/>
      <c r="V1165" s="85"/>
      <c r="W1165" s="85"/>
      <c r="X1165" s="85"/>
      <c r="Y1165" s="85"/>
      <c r="Z1165" s="85"/>
      <c r="AA1165" s="85"/>
      <c r="AB1165" s="85"/>
      <c r="AC1165" s="85"/>
      <c r="AD1165" s="85"/>
      <c r="AE1165" s="85"/>
      <c r="AF1165" s="85"/>
      <c r="AG1165" s="85"/>
      <c r="AH1165" s="85"/>
      <c r="AI1165" s="85"/>
      <c r="AJ1165" s="85"/>
      <c r="AK1165" s="85"/>
      <c r="AL1165" s="85"/>
      <c r="AM1165" s="85"/>
      <c r="AN1165" s="85"/>
      <c r="AO1165" s="85"/>
      <c r="AP1165" s="85"/>
      <c r="AQ1165" s="85"/>
      <c r="AR1165" s="85"/>
      <c r="AS1165" s="85"/>
      <c r="AT1165" s="85"/>
      <c r="AU1165" s="85"/>
      <c r="AV1165" s="85"/>
      <c r="AW1165" s="85"/>
      <c r="AX1165" s="85"/>
      <c r="AY1165" s="85"/>
      <c r="AZ1165" s="85"/>
      <c r="BA1165" s="85"/>
      <c r="BB1165" s="85"/>
      <c r="BC1165" s="85"/>
      <c r="BD1165" s="85"/>
      <c r="BE1165" s="85"/>
      <c r="BF1165" s="85"/>
      <c r="BG1165" s="85"/>
      <c r="BH1165" s="85"/>
      <c r="BI1165" s="85"/>
      <c r="BJ1165" s="85"/>
      <c r="BK1165" s="85"/>
      <c r="BL1165" s="85"/>
      <c r="BM1165" s="85"/>
      <c r="BN1165" s="85"/>
      <c r="BO1165" s="85"/>
      <c r="BP1165" s="85"/>
      <c r="BQ1165" s="85"/>
      <c r="BR1165" s="85"/>
      <c r="BS1165" s="85"/>
      <c r="BT1165" s="85"/>
      <c r="BU1165" s="85"/>
      <c r="BV1165" s="85"/>
      <c r="BW1165" s="85"/>
      <c r="BX1165" s="85"/>
      <c r="BY1165" s="85"/>
      <c r="BZ1165" s="85"/>
      <c r="CA1165" s="85"/>
      <c r="CB1165" s="85"/>
      <c r="CC1165" s="85"/>
      <c r="CD1165" s="85"/>
      <c r="CE1165" s="85"/>
      <c r="CF1165" s="85"/>
      <c r="CG1165" s="85"/>
      <c r="CH1165" s="85"/>
      <c r="CI1165" s="85"/>
      <c r="CJ1165" s="85"/>
      <c r="CK1165" s="85"/>
      <c r="CL1165" s="85"/>
      <c r="CM1165" s="85"/>
      <c r="CN1165" s="85"/>
      <c r="CO1165" s="85"/>
      <c r="CP1165" s="85"/>
      <c r="CQ1165" s="85"/>
      <c r="CR1165" s="85"/>
      <c r="CS1165" s="85"/>
      <c r="CT1165" s="85"/>
      <c r="CU1165" s="85"/>
      <c r="CV1165" s="85"/>
      <c r="CW1165" s="85"/>
      <c r="CX1165" s="85"/>
      <c r="CY1165" s="85"/>
      <c r="CZ1165" s="85"/>
      <c r="DA1165" s="85"/>
      <c r="DB1165" s="85"/>
      <c r="DC1165" s="85"/>
      <c r="DD1165" s="85"/>
      <c r="DE1165" s="85"/>
      <c r="DF1165" s="85"/>
      <c r="DG1165" s="85"/>
      <c r="DH1165" s="85"/>
      <c r="DI1165" s="85"/>
      <c r="DJ1165" s="85"/>
      <c r="DK1165" s="85"/>
      <c r="DL1165" s="85"/>
    </row>
    <row r="1166" spans="1:116" s="12" customFormat="1" ht="48" customHeight="1">
      <c r="A1166" s="13"/>
      <c r="B1166" s="97">
        <v>87</v>
      </c>
      <c r="C1166" s="33" t="s">
        <v>3414</v>
      </c>
      <c r="D1166" s="16" t="s">
        <v>3415</v>
      </c>
      <c r="E1166" s="31">
        <v>19500</v>
      </c>
      <c r="F1166" s="29"/>
      <c r="G1166" s="92"/>
      <c r="H1166" s="92">
        <f t="shared" si="20"/>
        <v>19500</v>
      </c>
      <c r="I1166" s="16" t="s">
        <v>67</v>
      </c>
      <c r="J1166" s="107"/>
      <c r="K1166" s="105"/>
      <c r="L1166" s="107"/>
      <c r="M1166" s="103"/>
      <c r="N1166" s="107"/>
      <c r="O1166" s="268" t="s">
        <v>3529</v>
      </c>
      <c r="P1166" s="91" t="s">
        <v>3530</v>
      </c>
      <c r="Q1166" s="22"/>
      <c r="R1166" s="23"/>
      <c r="S1166" s="85"/>
      <c r="T1166" s="85"/>
      <c r="U1166" s="85"/>
      <c r="V1166" s="85"/>
      <c r="W1166" s="85"/>
      <c r="X1166" s="85"/>
      <c r="Y1166" s="85"/>
      <c r="Z1166" s="85"/>
      <c r="AA1166" s="85"/>
      <c r="AB1166" s="85"/>
      <c r="AC1166" s="85"/>
      <c r="AD1166" s="85"/>
      <c r="AE1166" s="85"/>
      <c r="AF1166" s="85"/>
      <c r="AG1166" s="85"/>
      <c r="AH1166" s="85"/>
      <c r="AI1166" s="85"/>
      <c r="AJ1166" s="85"/>
      <c r="AK1166" s="85"/>
      <c r="AL1166" s="85"/>
      <c r="AM1166" s="85"/>
      <c r="AN1166" s="85"/>
      <c r="AO1166" s="85"/>
      <c r="AP1166" s="85"/>
      <c r="AQ1166" s="85"/>
      <c r="AR1166" s="85"/>
      <c r="AS1166" s="85"/>
      <c r="AT1166" s="85"/>
      <c r="AU1166" s="85"/>
      <c r="AV1166" s="85"/>
      <c r="AW1166" s="85"/>
      <c r="AX1166" s="85"/>
      <c r="AY1166" s="85"/>
      <c r="AZ1166" s="85"/>
      <c r="BA1166" s="85"/>
      <c r="BB1166" s="85"/>
      <c r="BC1166" s="85"/>
      <c r="BD1166" s="85"/>
      <c r="BE1166" s="85"/>
      <c r="BF1166" s="85"/>
      <c r="BG1166" s="85"/>
      <c r="BH1166" s="85"/>
      <c r="BI1166" s="85"/>
      <c r="BJ1166" s="85"/>
      <c r="BK1166" s="85"/>
      <c r="BL1166" s="85"/>
      <c r="BM1166" s="85"/>
      <c r="BN1166" s="85"/>
      <c r="BO1166" s="85"/>
      <c r="BP1166" s="85"/>
      <c r="BQ1166" s="85"/>
      <c r="BR1166" s="85"/>
      <c r="BS1166" s="85"/>
      <c r="BT1166" s="85"/>
      <c r="BU1166" s="85"/>
      <c r="BV1166" s="85"/>
      <c r="BW1166" s="85"/>
      <c r="BX1166" s="85"/>
      <c r="BY1166" s="85"/>
      <c r="BZ1166" s="85"/>
      <c r="CA1166" s="85"/>
      <c r="CB1166" s="85"/>
      <c r="CC1166" s="85"/>
      <c r="CD1166" s="85"/>
      <c r="CE1166" s="85"/>
      <c r="CF1166" s="85"/>
      <c r="CG1166" s="85"/>
      <c r="CH1166" s="85"/>
      <c r="CI1166" s="85"/>
      <c r="CJ1166" s="85"/>
      <c r="CK1166" s="85"/>
      <c r="CL1166" s="85"/>
      <c r="CM1166" s="85"/>
      <c r="CN1166" s="85"/>
      <c r="CO1166" s="85"/>
      <c r="CP1166" s="85"/>
      <c r="CQ1166" s="85"/>
      <c r="CR1166" s="85"/>
      <c r="CS1166" s="85"/>
      <c r="CT1166" s="85"/>
      <c r="CU1166" s="85"/>
      <c r="CV1166" s="85"/>
      <c r="CW1166" s="85"/>
      <c r="CX1166" s="85"/>
      <c r="CY1166" s="85"/>
      <c r="CZ1166" s="85"/>
      <c r="DA1166" s="85"/>
      <c r="DB1166" s="85"/>
      <c r="DC1166" s="85"/>
      <c r="DD1166" s="85"/>
      <c r="DE1166" s="85"/>
      <c r="DF1166" s="85"/>
      <c r="DG1166" s="85"/>
      <c r="DH1166" s="85"/>
      <c r="DI1166" s="85"/>
      <c r="DJ1166" s="85"/>
      <c r="DK1166" s="85"/>
      <c r="DL1166" s="85"/>
    </row>
    <row r="1167" spans="1:116" s="12" customFormat="1" ht="48" customHeight="1">
      <c r="A1167" s="13"/>
      <c r="B1167" s="97">
        <v>88</v>
      </c>
      <c r="C1167" s="33" t="s">
        <v>3414</v>
      </c>
      <c r="D1167" s="16" t="s">
        <v>3415</v>
      </c>
      <c r="E1167" s="31">
        <v>12000</v>
      </c>
      <c r="F1167" s="29"/>
      <c r="G1167" s="92"/>
      <c r="H1167" s="92">
        <f t="shared" si="20"/>
        <v>12000</v>
      </c>
      <c r="I1167" s="16" t="s">
        <v>67</v>
      </c>
      <c r="J1167" s="107"/>
      <c r="K1167" s="105"/>
      <c r="L1167" s="107"/>
      <c r="M1167" s="103"/>
      <c r="N1167" s="107"/>
      <c r="O1167" s="268" t="s">
        <v>3531</v>
      </c>
      <c r="P1167" s="91" t="s">
        <v>3532</v>
      </c>
      <c r="Q1167" s="22"/>
      <c r="R1167" s="23"/>
      <c r="S1167" s="85"/>
      <c r="T1167" s="85"/>
      <c r="U1167" s="85"/>
      <c r="V1167" s="85"/>
      <c r="W1167" s="85"/>
      <c r="X1167" s="85"/>
      <c r="Y1167" s="85"/>
      <c r="Z1167" s="85"/>
      <c r="AA1167" s="85"/>
      <c r="AB1167" s="85"/>
      <c r="AC1167" s="85"/>
      <c r="AD1167" s="85"/>
      <c r="AE1167" s="85"/>
      <c r="AF1167" s="85"/>
      <c r="AG1167" s="85"/>
      <c r="AH1167" s="85"/>
      <c r="AI1167" s="85"/>
      <c r="AJ1167" s="85"/>
      <c r="AK1167" s="85"/>
      <c r="AL1167" s="85"/>
      <c r="AM1167" s="85"/>
      <c r="AN1167" s="85"/>
      <c r="AO1167" s="85"/>
      <c r="AP1167" s="85"/>
      <c r="AQ1167" s="85"/>
      <c r="AR1167" s="85"/>
      <c r="AS1167" s="85"/>
      <c r="AT1167" s="85"/>
      <c r="AU1167" s="85"/>
      <c r="AV1167" s="85"/>
      <c r="AW1167" s="85"/>
      <c r="AX1167" s="85"/>
      <c r="AY1167" s="85"/>
      <c r="AZ1167" s="85"/>
      <c r="BA1167" s="85"/>
      <c r="BB1167" s="85"/>
      <c r="BC1167" s="85"/>
      <c r="BD1167" s="85"/>
      <c r="BE1167" s="85"/>
      <c r="BF1167" s="85"/>
      <c r="BG1167" s="85"/>
      <c r="BH1167" s="85"/>
      <c r="BI1167" s="85"/>
      <c r="BJ1167" s="85"/>
      <c r="BK1167" s="85"/>
      <c r="BL1167" s="85"/>
      <c r="BM1167" s="85"/>
      <c r="BN1167" s="85"/>
      <c r="BO1167" s="85"/>
      <c r="BP1167" s="85"/>
      <c r="BQ1167" s="85"/>
      <c r="BR1167" s="85"/>
      <c r="BS1167" s="85"/>
      <c r="BT1167" s="85"/>
      <c r="BU1167" s="85"/>
      <c r="BV1167" s="85"/>
      <c r="BW1167" s="85"/>
      <c r="BX1167" s="85"/>
      <c r="BY1167" s="85"/>
      <c r="BZ1167" s="85"/>
      <c r="CA1167" s="85"/>
      <c r="CB1167" s="85"/>
      <c r="CC1167" s="85"/>
      <c r="CD1167" s="85"/>
      <c r="CE1167" s="85"/>
      <c r="CF1167" s="85"/>
      <c r="CG1167" s="85"/>
      <c r="CH1167" s="85"/>
      <c r="CI1167" s="85"/>
      <c r="CJ1167" s="85"/>
      <c r="CK1167" s="85"/>
      <c r="CL1167" s="85"/>
      <c r="CM1167" s="85"/>
      <c r="CN1167" s="85"/>
      <c r="CO1167" s="85"/>
      <c r="CP1167" s="85"/>
      <c r="CQ1167" s="85"/>
      <c r="CR1167" s="85"/>
      <c r="CS1167" s="85"/>
      <c r="CT1167" s="85"/>
      <c r="CU1167" s="85"/>
      <c r="CV1167" s="85"/>
      <c r="CW1167" s="85"/>
      <c r="CX1167" s="85"/>
      <c r="CY1167" s="85"/>
      <c r="CZ1167" s="85"/>
      <c r="DA1167" s="85"/>
      <c r="DB1167" s="85"/>
      <c r="DC1167" s="85"/>
      <c r="DD1167" s="85"/>
      <c r="DE1167" s="85"/>
      <c r="DF1167" s="85"/>
      <c r="DG1167" s="85"/>
      <c r="DH1167" s="85"/>
      <c r="DI1167" s="85"/>
      <c r="DJ1167" s="85"/>
      <c r="DK1167" s="85"/>
      <c r="DL1167" s="85"/>
    </row>
    <row r="1168" spans="1:116" s="12" customFormat="1" ht="48" customHeight="1">
      <c r="A1168" s="13"/>
      <c r="B1168" s="98">
        <v>89</v>
      </c>
      <c r="C1168" s="33" t="s">
        <v>836</v>
      </c>
      <c r="D1168" s="16" t="s">
        <v>3416</v>
      </c>
      <c r="E1168" s="31">
        <v>1725</v>
      </c>
      <c r="F1168" s="29"/>
      <c r="G1168" s="92"/>
      <c r="H1168" s="92">
        <f t="shared" si="20"/>
        <v>1725</v>
      </c>
      <c r="I1168" s="16" t="s">
        <v>67</v>
      </c>
      <c r="J1168" s="107"/>
      <c r="K1168" s="105"/>
      <c r="L1168" s="107"/>
      <c r="M1168" s="103"/>
      <c r="N1168" s="107"/>
      <c r="O1168" s="268" t="s">
        <v>3533</v>
      </c>
      <c r="P1168" s="91" t="s">
        <v>3534</v>
      </c>
      <c r="Q1168" s="22"/>
      <c r="R1168" s="23"/>
      <c r="S1168" s="85"/>
      <c r="T1168" s="85"/>
      <c r="U1168" s="85"/>
      <c r="V1168" s="85"/>
      <c r="W1168" s="85"/>
      <c r="X1168" s="85"/>
      <c r="Y1168" s="85"/>
      <c r="Z1168" s="85"/>
      <c r="AA1168" s="85"/>
      <c r="AB1168" s="85"/>
      <c r="AC1168" s="85"/>
      <c r="AD1168" s="85"/>
      <c r="AE1168" s="85"/>
      <c r="AF1168" s="85"/>
      <c r="AG1168" s="85"/>
      <c r="AH1168" s="85"/>
      <c r="AI1168" s="85"/>
      <c r="AJ1168" s="85"/>
      <c r="AK1168" s="85"/>
      <c r="AL1168" s="85"/>
      <c r="AM1168" s="85"/>
      <c r="AN1168" s="85"/>
      <c r="AO1168" s="85"/>
      <c r="AP1168" s="85"/>
      <c r="AQ1168" s="85"/>
      <c r="AR1168" s="85"/>
      <c r="AS1168" s="85"/>
      <c r="AT1168" s="85"/>
      <c r="AU1168" s="85"/>
      <c r="AV1168" s="85"/>
      <c r="AW1168" s="85"/>
      <c r="AX1168" s="85"/>
      <c r="AY1168" s="85"/>
      <c r="AZ1168" s="85"/>
      <c r="BA1168" s="85"/>
      <c r="BB1168" s="85"/>
      <c r="BC1168" s="85"/>
      <c r="BD1168" s="85"/>
      <c r="BE1168" s="85"/>
      <c r="BF1168" s="85"/>
      <c r="BG1168" s="85"/>
      <c r="BH1168" s="85"/>
      <c r="BI1168" s="85"/>
      <c r="BJ1168" s="85"/>
      <c r="BK1168" s="85"/>
      <c r="BL1168" s="85"/>
      <c r="BM1168" s="85"/>
      <c r="BN1168" s="85"/>
      <c r="BO1168" s="85"/>
      <c r="BP1168" s="85"/>
      <c r="BQ1168" s="85"/>
      <c r="BR1168" s="85"/>
      <c r="BS1168" s="85"/>
      <c r="BT1168" s="85"/>
      <c r="BU1168" s="85"/>
      <c r="BV1168" s="85"/>
      <c r="BW1168" s="85"/>
      <c r="BX1168" s="85"/>
      <c r="BY1168" s="85"/>
      <c r="BZ1168" s="85"/>
      <c r="CA1168" s="85"/>
      <c r="CB1168" s="85"/>
      <c r="CC1168" s="85"/>
      <c r="CD1168" s="85"/>
      <c r="CE1168" s="85"/>
      <c r="CF1168" s="85"/>
      <c r="CG1168" s="85"/>
      <c r="CH1168" s="85"/>
      <c r="CI1168" s="85"/>
      <c r="CJ1168" s="85"/>
      <c r="CK1168" s="85"/>
      <c r="CL1168" s="85"/>
      <c r="CM1168" s="85"/>
      <c r="CN1168" s="85"/>
      <c r="CO1168" s="85"/>
      <c r="CP1168" s="85"/>
      <c r="CQ1168" s="85"/>
      <c r="CR1168" s="85"/>
      <c r="CS1168" s="85"/>
      <c r="CT1168" s="85"/>
      <c r="CU1168" s="85"/>
      <c r="CV1168" s="85"/>
      <c r="CW1168" s="85"/>
      <c r="CX1168" s="85"/>
      <c r="CY1168" s="85"/>
      <c r="CZ1168" s="85"/>
      <c r="DA1168" s="85"/>
      <c r="DB1168" s="85"/>
      <c r="DC1168" s="85"/>
      <c r="DD1168" s="85"/>
      <c r="DE1168" s="85"/>
      <c r="DF1168" s="85"/>
      <c r="DG1168" s="85"/>
      <c r="DH1168" s="85"/>
      <c r="DI1168" s="85"/>
      <c r="DJ1168" s="85"/>
      <c r="DK1168" s="85"/>
      <c r="DL1168" s="85"/>
    </row>
    <row r="1169" spans="1:116" s="12" customFormat="1" ht="48" customHeight="1">
      <c r="A1169" s="13"/>
      <c r="B1169" s="97">
        <v>90</v>
      </c>
      <c r="C1169" s="33" t="s">
        <v>837</v>
      </c>
      <c r="D1169" s="16" t="s">
        <v>3417</v>
      </c>
      <c r="E1169" s="31">
        <v>1218</v>
      </c>
      <c r="F1169" s="29"/>
      <c r="G1169" s="92"/>
      <c r="H1169" s="92">
        <f t="shared" si="20"/>
        <v>1218</v>
      </c>
      <c r="I1169" s="16" t="s">
        <v>67</v>
      </c>
      <c r="J1169" s="107"/>
      <c r="K1169" s="105"/>
      <c r="L1169" s="107"/>
      <c r="M1169" s="103"/>
      <c r="N1169" s="107"/>
      <c r="O1169" s="268" t="s">
        <v>3535</v>
      </c>
      <c r="P1169" s="91" t="s">
        <v>3536</v>
      </c>
      <c r="Q1169" s="22"/>
      <c r="R1169" s="23"/>
      <c r="S1169" s="85"/>
      <c r="T1169" s="85"/>
      <c r="U1169" s="85"/>
      <c r="V1169" s="85"/>
      <c r="W1169" s="85"/>
      <c r="X1169" s="85"/>
      <c r="Y1169" s="85"/>
      <c r="Z1169" s="85"/>
      <c r="AA1169" s="85"/>
      <c r="AB1169" s="85"/>
      <c r="AC1169" s="85"/>
      <c r="AD1169" s="85"/>
      <c r="AE1169" s="85"/>
      <c r="AF1169" s="85"/>
      <c r="AG1169" s="85"/>
      <c r="AH1169" s="85"/>
      <c r="AI1169" s="85"/>
      <c r="AJ1169" s="85"/>
      <c r="AK1169" s="85"/>
      <c r="AL1169" s="85"/>
      <c r="AM1169" s="85"/>
      <c r="AN1169" s="85"/>
      <c r="AO1169" s="85"/>
      <c r="AP1169" s="85"/>
      <c r="AQ1169" s="85"/>
      <c r="AR1169" s="85"/>
      <c r="AS1169" s="85"/>
      <c r="AT1169" s="85"/>
      <c r="AU1169" s="85"/>
      <c r="AV1169" s="85"/>
      <c r="AW1169" s="85"/>
      <c r="AX1169" s="85"/>
      <c r="AY1169" s="85"/>
      <c r="AZ1169" s="85"/>
      <c r="BA1169" s="85"/>
      <c r="BB1169" s="85"/>
      <c r="BC1169" s="85"/>
      <c r="BD1169" s="85"/>
      <c r="BE1169" s="85"/>
      <c r="BF1169" s="85"/>
      <c r="BG1169" s="85"/>
      <c r="BH1169" s="85"/>
      <c r="BI1169" s="85"/>
      <c r="BJ1169" s="85"/>
      <c r="BK1169" s="85"/>
      <c r="BL1169" s="85"/>
      <c r="BM1169" s="85"/>
      <c r="BN1169" s="85"/>
      <c r="BO1169" s="85"/>
      <c r="BP1169" s="85"/>
      <c r="BQ1169" s="85"/>
      <c r="BR1169" s="85"/>
      <c r="BS1169" s="85"/>
      <c r="BT1169" s="85"/>
      <c r="BU1169" s="85"/>
      <c r="BV1169" s="85"/>
      <c r="BW1169" s="85"/>
      <c r="BX1169" s="85"/>
      <c r="BY1169" s="85"/>
      <c r="BZ1169" s="85"/>
      <c r="CA1169" s="85"/>
      <c r="CB1169" s="85"/>
      <c r="CC1169" s="85"/>
      <c r="CD1169" s="85"/>
      <c r="CE1169" s="85"/>
      <c r="CF1169" s="85"/>
      <c r="CG1169" s="85"/>
      <c r="CH1169" s="85"/>
      <c r="CI1169" s="85"/>
      <c r="CJ1169" s="85"/>
      <c r="CK1169" s="85"/>
      <c r="CL1169" s="85"/>
      <c r="CM1169" s="85"/>
      <c r="CN1169" s="85"/>
      <c r="CO1169" s="85"/>
      <c r="CP1169" s="85"/>
      <c r="CQ1169" s="85"/>
      <c r="CR1169" s="85"/>
      <c r="CS1169" s="85"/>
      <c r="CT1169" s="85"/>
      <c r="CU1169" s="85"/>
      <c r="CV1169" s="85"/>
      <c r="CW1169" s="85"/>
      <c r="CX1169" s="85"/>
      <c r="CY1169" s="85"/>
      <c r="CZ1169" s="85"/>
      <c r="DA1169" s="85"/>
      <c r="DB1169" s="85"/>
      <c r="DC1169" s="85"/>
      <c r="DD1169" s="85"/>
      <c r="DE1169" s="85"/>
      <c r="DF1169" s="85"/>
      <c r="DG1169" s="85"/>
      <c r="DH1169" s="85"/>
      <c r="DI1169" s="85"/>
      <c r="DJ1169" s="85"/>
      <c r="DK1169" s="85"/>
      <c r="DL1169" s="85"/>
    </row>
    <row r="1170" spans="1:116" s="12" customFormat="1" ht="48" customHeight="1">
      <c r="A1170" s="13"/>
      <c r="B1170" s="97">
        <v>91</v>
      </c>
      <c r="C1170" s="29" t="s">
        <v>838</v>
      </c>
      <c r="D1170" s="16" t="s">
        <v>3418</v>
      </c>
      <c r="E1170" s="31">
        <v>900</v>
      </c>
      <c r="F1170" s="29"/>
      <c r="G1170" s="92"/>
      <c r="H1170" s="92">
        <f t="shared" si="20"/>
        <v>900</v>
      </c>
      <c r="I1170" s="16" t="s">
        <v>67</v>
      </c>
      <c r="J1170" s="107"/>
      <c r="K1170" s="105"/>
      <c r="L1170" s="107"/>
      <c r="M1170" s="103"/>
      <c r="N1170" s="107"/>
      <c r="O1170" s="16" t="s">
        <v>3537</v>
      </c>
      <c r="P1170" s="16" t="s">
        <v>3538</v>
      </c>
      <c r="Q1170" s="22"/>
      <c r="R1170" s="23"/>
      <c r="S1170" s="85"/>
      <c r="T1170" s="85"/>
      <c r="U1170" s="85"/>
      <c r="V1170" s="85"/>
      <c r="W1170" s="85"/>
      <c r="X1170" s="85"/>
      <c r="Y1170" s="85"/>
      <c r="Z1170" s="85"/>
      <c r="AA1170" s="85"/>
      <c r="AB1170" s="85"/>
      <c r="AC1170" s="85"/>
      <c r="AD1170" s="85"/>
      <c r="AE1170" s="85"/>
      <c r="AF1170" s="85"/>
      <c r="AG1170" s="85"/>
      <c r="AH1170" s="85"/>
      <c r="AI1170" s="85"/>
      <c r="AJ1170" s="85"/>
      <c r="AK1170" s="85"/>
      <c r="AL1170" s="85"/>
      <c r="AM1170" s="85"/>
      <c r="AN1170" s="85"/>
      <c r="AO1170" s="85"/>
      <c r="AP1170" s="85"/>
      <c r="AQ1170" s="85"/>
      <c r="AR1170" s="85"/>
      <c r="AS1170" s="85"/>
      <c r="AT1170" s="85"/>
      <c r="AU1170" s="85"/>
      <c r="AV1170" s="85"/>
      <c r="AW1170" s="85"/>
      <c r="AX1170" s="85"/>
      <c r="AY1170" s="85"/>
      <c r="AZ1170" s="85"/>
      <c r="BA1170" s="85"/>
      <c r="BB1170" s="85"/>
      <c r="BC1170" s="85"/>
      <c r="BD1170" s="85"/>
      <c r="BE1170" s="85"/>
      <c r="BF1170" s="85"/>
      <c r="BG1170" s="85"/>
      <c r="BH1170" s="85"/>
      <c r="BI1170" s="85"/>
      <c r="BJ1170" s="85"/>
      <c r="BK1170" s="85"/>
      <c r="BL1170" s="85"/>
      <c r="BM1170" s="85"/>
      <c r="BN1170" s="85"/>
      <c r="BO1170" s="85"/>
      <c r="BP1170" s="85"/>
      <c r="BQ1170" s="85"/>
      <c r="BR1170" s="85"/>
      <c r="BS1170" s="85"/>
      <c r="BT1170" s="85"/>
      <c r="BU1170" s="85"/>
      <c r="BV1170" s="85"/>
      <c r="BW1170" s="85"/>
      <c r="BX1170" s="85"/>
      <c r="BY1170" s="85"/>
      <c r="BZ1170" s="85"/>
      <c r="CA1170" s="85"/>
      <c r="CB1170" s="85"/>
      <c r="CC1170" s="85"/>
      <c r="CD1170" s="85"/>
      <c r="CE1170" s="85"/>
      <c r="CF1170" s="85"/>
      <c r="CG1170" s="85"/>
      <c r="CH1170" s="85"/>
      <c r="CI1170" s="85"/>
      <c r="CJ1170" s="85"/>
      <c r="CK1170" s="85"/>
      <c r="CL1170" s="85"/>
      <c r="CM1170" s="85"/>
      <c r="CN1170" s="85"/>
      <c r="CO1170" s="85"/>
      <c r="CP1170" s="85"/>
      <c r="CQ1170" s="85"/>
      <c r="CR1170" s="85"/>
      <c r="CS1170" s="85"/>
      <c r="CT1170" s="85"/>
      <c r="CU1170" s="85"/>
      <c r="CV1170" s="85"/>
      <c r="CW1170" s="85"/>
      <c r="CX1170" s="85"/>
      <c r="CY1170" s="85"/>
      <c r="CZ1170" s="85"/>
      <c r="DA1170" s="85"/>
      <c r="DB1170" s="85"/>
      <c r="DC1170" s="85"/>
      <c r="DD1170" s="85"/>
      <c r="DE1170" s="85"/>
      <c r="DF1170" s="85"/>
      <c r="DG1170" s="85"/>
      <c r="DH1170" s="85"/>
      <c r="DI1170" s="85"/>
      <c r="DJ1170" s="85"/>
      <c r="DK1170" s="85"/>
      <c r="DL1170" s="85"/>
    </row>
    <row r="1171" spans="1:116" s="12" customFormat="1" ht="48" customHeight="1">
      <c r="A1171" s="13"/>
      <c r="B1171" s="98">
        <v>92</v>
      </c>
      <c r="C1171" s="29" t="s">
        <v>839</v>
      </c>
      <c r="D1171" s="16" t="s">
        <v>3419</v>
      </c>
      <c r="E1171" s="31">
        <v>1410</v>
      </c>
      <c r="F1171" s="29"/>
      <c r="G1171" s="92"/>
      <c r="H1171" s="92">
        <f t="shared" si="20"/>
        <v>1410</v>
      </c>
      <c r="I1171" s="16" t="s">
        <v>67</v>
      </c>
      <c r="J1171" s="107"/>
      <c r="K1171" s="105"/>
      <c r="L1171" s="107"/>
      <c r="M1171" s="103"/>
      <c r="N1171" s="107"/>
      <c r="O1171" s="16" t="s">
        <v>3539</v>
      </c>
      <c r="P1171" s="16" t="s">
        <v>3540</v>
      </c>
      <c r="Q1171" s="22"/>
      <c r="R1171" s="23"/>
      <c r="S1171" s="85"/>
      <c r="T1171" s="85"/>
      <c r="U1171" s="85"/>
      <c r="V1171" s="85"/>
      <c r="W1171" s="85"/>
      <c r="X1171" s="85"/>
      <c r="Y1171" s="85"/>
      <c r="Z1171" s="85"/>
      <c r="AA1171" s="85"/>
      <c r="AB1171" s="85"/>
      <c r="AC1171" s="85"/>
      <c r="AD1171" s="85"/>
      <c r="AE1171" s="85"/>
      <c r="AF1171" s="85"/>
      <c r="AG1171" s="85"/>
      <c r="AH1171" s="85"/>
      <c r="AI1171" s="85"/>
      <c r="AJ1171" s="85"/>
      <c r="AK1171" s="85"/>
      <c r="AL1171" s="85"/>
      <c r="AM1171" s="85"/>
      <c r="AN1171" s="85"/>
      <c r="AO1171" s="85"/>
      <c r="AP1171" s="85"/>
      <c r="AQ1171" s="85"/>
      <c r="AR1171" s="85"/>
      <c r="AS1171" s="85"/>
      <c r="AT1171" s="85"/>
      <c r="AU1171" s="85"/>
      <c r="AV1171" s="85"/>
      <c r="AW1171" s="85"/>
      <c r="AX1171" s="85"/>
      <c r="AY1171" s="85"/>
      <c r="AZ1171" s="85"/>
      <c r="BA1171" s="85"/>
      <c r="BB1171" s="85"/>
      <c r="BC1171" s="85"/>
      <c r="BD1171" s="85"/>
      <c r="BE1171" s="85"/>
      <c r="BF1171" s="85"/>
      <c r="BG1171" s="85"/>
      <c r="BH1171" s="85"/>
      <c r="BI1171" s="85"/>
      <c r="BJ1171" s="85"/>
      <c r="BK1171" s="85"/>
      <c r="BL1171" s="85"/>
      <c r="BM1171" s="85"/>
      <c r="BN1171" s="85"/>
      <c r="BO1171" s="85"/>
      <c r="BP1171" s="85"/>
      <c r="BQ1171" s="85"/>
      <c r="BR1171" s="85"/>
      <c r="BS1171" s="85"/>
      <c r="BT1171" s="85"/>
      <c r="BU1171" s="85"/>
      <c r="BV1171" s="85"/>
      <c r="BW1171" s="85"/>
      <c r="BX1171" s="85"/>
      <c r="BY1171" s="85"/>
      <c r="BZ1171" s="85"/>
      <c r="CA1171" s="85"/>
      <c r="CB1171" s="85"/>
      <c r="CC1171" s="85"/>
      <c r="CD1171" s="85"/>
      <c r="CE1171" s="85"/>
      <c r="CF1171" s="85"/>
      <c r="CG1171" s="85"/>
      <c r="CH1171" s="85"/>
      <c r="CI1171" s="85"/>
      <c r="CJ1171" s="85"/>
      <c r="CK1171" s="85"/>
      <c r="CL1171" s="85"/>
      <c r="CM1171" s="85"/>
      <c r="CN1171" s="85"/>
      <c r="CO1171" s="85"/>
      <c r="CP1171" s="85"/>
      <c r="CQ1171" s="85"/>
      <c r="CR1171" s="85"/>
      <c r="CS1171" s="85"/>
      <c r="CT1171" s="85"/>
      <c r="CU1171" s="85"/>
      <c r="CV1171" s="85"/>
      <c r="CW1171" s="85"/>
      <c r="CX1171" s="85"/>
      <c r="CY1171" s="85"/>
      <c r="CZ1171" s="85"/>
      <c r="DA1171" s="85"/>
      <c r="DB1171" s="85"/>
      <c r="DC1171" s="85"/>
      <c r="DD1171" s="85"/>
      <c r="DE1171" s="85"/>
      <c r="DF1171" s="85"/>
      <c r="DG1171" s="85"/>
      <c r="DH1171" s="85"/>
      <c r="DI1171" s="85"/>
      <c r="DJ1171" s="85"/>
      <c r="DK1171" s="85"/>
      <c r="DL1171" s="85"/>
    </row>
    <row r="1172" spans="1:116" s="12" customFormat="1" ht="48" customHeight="1">
      <c r="A1172" s="13"/>
      <c r="B1172" s="97">
        <v>93</v>
      </c>
      <c r="C1172" s="16" t="s">
        <v>840</v>
      </c>
      <c r="D1172" s="16" t="s">
        <v>3420</v>
      </c>
      <c r="E1172" s="31">
        <v>7965</v>
      </c>
      <c r="F1172" s="29"/>
      <c r="G1172" s="92"/>
      <c r="H1172" s="92">
        <f t="shared" si="20"/>
        <v>7965</v>
      </c>
      <c r="I1172" s="16" t="s">
        <v>67</v>
      </c>
      <c r="J1172" s="107"/>
      <c r="K1172" s="105"/>
      <c r="L1172" s="107"/>
      <c r="M1172" s="103"/>
      <c r="N1172" s="107"/>
      <c r="O1172" s="16" t="s">
        <v>931</v>
      </c>
      <c r="P1172" s="16" t="s">
        <v>3541</v>
      </c>
      <c r="Q1172" s="22"/>
      <c r="R1172" s="23"/>
      <c r="S1172" s="85"/>
      <c r="T1172" s="85"/>
      <c r="U1172" s="85"/>
      <c r="V1172" s="85"/>
      <c r="W1172" s="85"/>
      <c r="X1172" s="85"/>
      <c r="Y1172" s="85"/>
      <c r="Z1172" s="85"/>
      <c r="AA1172" s="85"/>
      <c r="AB1172" s="85"/>
      <c r="AC1172" s="85"/>
      <c r="AD1172" s="85"/>
      <c r="AE1172" s="85"/>
      <c r="AF1172" s="85"/>
      <c r="AG1172" s="85"/>
      <c r="AH1172" s="85"/>
      <c r="AI1172" s="85"/>
      <c r="AJ1172" s="85"/>
      <c r="AK1172" s="85"/>
      <c r="AL1172" s="85"/>
      <c r="AM1172" s="85"/>
      <c r="AN1172" s="85"/>
      <c r="AO1172" s="85"/>
      <c r="AP1172" s="85"/>
      <c r="AQ1172" s="85"/>
      <c r="AR1172" s="85"/>
      <c r="AS1172" s="85"/>
      <c r="AT1172" s="85"/>
      <c r="AU1172" s="85"/>
      <c r="AV1172" s="85"/>
      <c r="AW1172" s="85"/>
      <c r="AX1172" s="85"/>
      <c r="AY1172" s="85"/>
      <c r="AZ1172" s="85"/>
      <c r="BA1172" s="85"/>
      <c r="BB1172" s="85"/>
      <c r="BC1172" s="85"/>
      <c r="BD1172" s="85"/>
      <c r="BE1172" s="85"/>
      <c r="BF1172" s="85"/>
      <c r="BG1172" s="85"/>
      <c r="BH1172" s="85"/>
      <c r="BI1172" s="85"/>
      <c r="BJ1172" s="85"/>
      <c r="BK1172" s="85"/>
      <c r="BL1172" s="85"/>
      <c r="BM1172" s="85"/>
      <c r="BN1172" s="85"/>
      <c r="BO1172" s="85"/>
      <c r="BP1172" s="85"/>
      <c r="BQ1172" s="85"/>
      <c r="BR1172" s="85"/>
      <c r="BS1172" s="85"/>
      <c r="BT1172" s="85"/>
      <c r="BU1172" s="85"/>
      <c r="BV1172" s="85"/>
      <c r="BW1172" s="85"/>
      <c r="BX1172" s="85"/>
      <c r="BY1172" s="85"/>
      <c r="BZ1172" s="85"/>
      <c r="CA1172" s="85"/>
      <c r="CB1172" s="85"/>
      <c r="CC1172" s="85"/>
      <c r="CD1172" s="85"/>
      <c r="CE1172" s="85"/>
      <c r="CF1172" s="85"/>
      <c r="CG1172" s="85"/>
      <c r="CH1172" s="85"/>
      <c r="CI1172" s="85"/>
      <c r="CJ1172" s="85"/>
      <c r="CK1172" s="85"/>
      <c r="CL1172" s="85"/>
      <c r="CM1172" s="85"/>
      <c r="CN1172" s="85"/>
      <c r="CO1172" s="85"/>
      <c r="CP1172" s="85"/>
      <c r="CQ1172" s="85"/>
      <c r="CR1172" s="85"/>
      <c r="CS1172" s="85"/>
      <c r="CT1172" s="85"/>
      <c r="CU1172" s="85"/>
      <c r="CV1172" s="85"/>
      <c r="CW1172" s="85"/>
      <c r="CX1172" s="85"/>
      <c r="CY1172" s="85"/>
      <c r="CZ1172" s="85"/>
      <c r="DA1172" s="85"/>
      <c r="DB1172" s="85"/>
      <c r="DC1172" s="85"/>
      <c r="DD1172" s="85"/>
      <c r="DE1172" s="85"/>
      <c r="DF1172" s="85"/>
      <c r="DG1172" s="85"/>
      <c r="DH1172" s="85"/>
      <c r="DI1172" s="85"/>
      <c r="DJ1172" s="85"/>
      <c r="DK1172" s="85"/>
      <c r="DL1172" s="85"/>
    </row>
    <row r="1173" spans="1:116" s="12" customFormat="1" ht="48" customHeight="1">
      <c r="A1173" s="13"/>
      <c r="B1173" s="97">
        <v>94</v>
      </c>
      <c r="C1173" s="33" t="s">
        <v>3421</v>
      </c>
      <c r="D1173" s="29" t="s">
        <v>3422</v>
      </c>
      <c r="E1173" s="31">
        <v>50000</v>
      </c>
      <c r="F1173" s="29"/>
      <c r="G1173" s="92"/>
      <c r="H1173" s="92">
        <f t="shared" si="20"/>
        <v>50000</v>
      </c>
      <c r="I1173" s="16" t="s">
        <v>67</v>
      </c>
      <c r="J1173" s="107"/>
      <c r="K1173" s="105"/>
      <c r="L1173" s="107"/>
      <c r="M1173" s="103"/>
      <c r="N1173" s="107"/>
      <c r="O1173" s="268" t="s">
        <v>3542</v>
      </c>
      <c r="P1173" s="16" t="s">
        <v>3543</v>
      </c>
      <c r="Q1173" s="22"/>
      <c r="R1173" s="23"/>
      <c r="S1173" s="85"/>
      <c r="T1173" s="85"/>
      <c r="U1173" s="85"/>
      <c r="V1173" s="85"/>
      <c r="W1173" s="85"/>
      <c r="X1173" s="85"/>
      <c r="Y1173" s="85"/>
      <c r="Z1173" s="85"/>
      <c r="AA1173" s="85"/>
      <c r="AB1173" s="85"/>
      <c r="AC1173" s="85"/>
      <c r="AD1173" s="85"/>
      <c r="AE1173" s="85"/>
      <c r="AF1173" s="85"/>
      <c r="AG1173" s="85"/>
      <c r="AH1173" s="85"/>
      <c r="AI1173" s="85"/>
      <c r="AJ1173" s="85"/>
      <c r="AK1173" s="85"/>
      <c r="AL1173" s="85"/>
      <c r="AM1173" s="85"/>
      <c r="AN1173" s="85"/>
      <c r="AO1173" s="85"/>
      <c r="AP1173" s="85"/>
      <c r="AQ1173" s="85"/>
      <c r="AR1173" s="85"/>
      <c r="AS1173" s="85"/>
      <c r="AT1173" s="85"/>
      <c r="AU1173" s="85"/>
      <c r="AV1173" s="85"/>
      <c r="AW1173" s="85"/>
      <c r="AX1173" s="85"/>
      <c r="AY1173" s="85"/>
      <c r="AZ1173" s="85"/>
      <c r="BA1173" s="85"/>
      <c r="BB1173" s="85"/>
      <c r="BC1173" s="85"/>
      <c r="BD1173" s="85"/>
      <c r="BE1173" s="85"/>
      <c r="BF1173" s="85"/>
      <c r="BG1173" s="85"/>
      <c r="BH1173" s="85"/>
      <c r="BI1173" s="85"/>
      <c r="BJ1173" s="85"/>
      <c r="BK1173" s="85"/>
      <c r="BL1173" s="85"/>
      <c r="BM1173" s="85"/>
      <c r="BN1173" s="85"/>
      <c r="BO1173" s="85"/>
      <c r="BP1173" s="85"/>
      <c r="BQ1173" s="85"/>
      <c r="BR1173" s="85"/>
      <c r="BS1173" s="85"/>
      <c r="BT1173" s="85"/>
      <c r="BU1173" s="85"/>
      <c r="BV1173" s="85"/>
      <c r="BW1173" s="85"/>
      <c r="BX1173" s="85"/>
      <c r="BY1173" s="85"/>
      <c r="BZ1173" s="85"/>
      <c r="CA1173" s="85"/>
      <c r="CB1173" s="85"/>
      <c r="CC1173" s="85"/>
      <c r="CD1173" s="85"/>
      <c r="CE1173" s="85"/>
      <c r="CF1173" s="85"/>
      <c r="CG1173" s="85"/>
      <c r="CH1173" s="85"/>
      <c r="CI1173" s="85"/>
      <c r="CJ1173" s="85"/>
      <c r="CK1173" s="85"/>
      <c r="CL1173" s="85"/>
      <c r="CM1173" s="85"/>
      <c r="CN1173" s="85"/>
      <c r="CO1173" s="85"/>
      <c r="CP1173" s="85"/>
      <c r="CQ1173" s="85"/>
      <c r="CR1173" s="85"/>
      <c r="CS1173" s="85"/>
      <c r="CT1173" s="85"/>
      <c r="CU1173" s="85"/>
      <c r="CV1173" s="85"/>
      <c r="CW1173" s="85"/>
      <c r="CX1173" s="85"/>
      <c r="CY1173" s="85"/>
      <c r="CZ1173" s="85"/>
      <c r="DA1173" s="85"/>
      <c r="DB1173" s="85"/>
      <c r="DC1173" s="85"/>
      <c r="DD1173" s="85"/>
      <c r="DE1173" s="85"/>
      <c r="DF1173" s="85"/>
      <c r="DG1173" s="85"/>
      <c r="DH1173" s="85"/>
      <c r="DI1173" s="85"/>
      <c r="DJ1173" s="85"/>
      <c r="DK1173" s="85"/>
      <c r="DL1173" s="85"/>
    </row>
    <row r="1174" spans="1:116" s="12" customFormat="1" ht="48" customHeight="1">
      <c r="A1174" s="13"/>
      <c r="B1174" s="98">
        <v>95</v>
      </c>
      <c r="C1174" s="33" t="s">
        <v>3423</v>
      </c>
      <c r="D1174" s="29" t="s">
        <v>3413</v>
      </c>
      <c r="E1174" s="31">
        <v>3000</v>
      </c>
      <c r="F1174" s="29"/>
      <c r="G1174" s="92"/>
      <c r="H1174" s="92">
        <f t="shared" si="20"/>
        <v>3000</v>
      </c>
      <c r="I1174" s="16" t="s">
        <v>67</v>
      </c>
      <c r="J1174" s="107"/>
      <c r="K1174" s="105"/>
      <c r="L1174" s="107"/>
      <c r="M1174" s="103"/>
      <c r="N1174" s="107"/>
      <c r="O1174" s="268" t="s">
        <v>3544</v>
      </c>
      <c r="P1174" s="16" t="s">
        <v>3545</v>
      </c>
      <c r="Q1174" s="22"/>
      <c r="R1174" s="23"/>
      <c r="S1174" s="85"/>
      <c r="T1174" s="85"/>
      <c r="U1174" s="85"/>
      <c r="V1174" s="85"/>
      <c r="W1174" s="85"/>
      <c r="X1174" s="85"/>
      <c r="Y1174" s="85"/>
      <c r="Z1174" s="85"/>
      <c r="AA1174" s="85"/>
      <c r="AB1174" s="85"/>
      <c r="AC1174" s="85"/>
      <c r="AD1174" s="85"/>
      <c r="AE1174" s="85"/>
      <c r="AF1174" s="85"/>
      <c r="AG1174" s="85"/>
      <c r="AH1174" s="85"/>
      <c r="AI1174" s="85"/>
      <c r="AJ1174" s="85"/>
      <c r="AK1174" s="85"/>
      <c r="AL1174" s="85"/>
      <c r="AM1174" s="85"/>
      <c r="AN1174" s="85"/>
      <c r="AO1174" s="85"/>
      <c r="AP1174" s="85"/>
      <c r="AQ1174" s="85"/>
      <c r="AR1174" s="85"/>
      <c r="AS1174" s="85"/>
      <c r="AT1174" s="85"/>
      <c r="AU1174" s="85"/>
      <c r="AV1174" s="85"/>
      <c r="AW1174" s="85"/>
      <c r="AX1174" s="85"/>
      <c r="AY1174" s="85"/>
      <c r="AZ1174" s="85"/>
      <c r="BA1174" s="85"/>
      <c r="BB1174" s="85"/>
      <c r="BC1174" s="85"/>
      <c r="BD1174" s="85"/>
      <c r="BE1174" s="85"/>
      <c r="BF1174" s="85"/>
      <c r="BG1174" s="85"/>
      <c r="BH1174" s="85"/>
      <c r="BI1174" s="85"/>
      <c r="BJ1174" s="85"/>
      <c r="BK1174" s="85"/>
      <c r="BL1174" s="85"/>
      <c r="BM1174" s="85"/>
      <c r="BN1174" s="85"/>
      <c r="BO1174" s="85"/>
      <c r="BP1174" s="85"/>
      <c r="BQ1174" s="85"/>
      <c r="BR1174" s="85"/>
      <c r="BS1174" s="85"/>
      <c r="BT1174" s="85"/>
      <c r="BU1174" s="85"/>
      <c r="BV1174" s="85"/>
      <c r="BW1174" s="85"/>
      <c r="BX1174" s="85"/>
      <c r="BY1174" s="85"/>
      <c r="BZ1174" s="85"/>
      <c r="CA1174" s="85"/>
      <c r="CB1174" s="85"/>
      <c r="CC1174" s="85"/>
      <c r="CD1174" s="85"/>
      <c r="CE1174" s="85"/>
      <c r="CF1174" s="85"/>
      <c r="CG1174" s="85"/>
      <c r="CH1174" s="85"/>
      <c r="CI1174" s="85"/>
      <c r="CJ1174" s="85"/>
      <c r="CK1174" s="85"/>
      <c r="CL1174" s="85"/>
      <c r="CM1174" s="85"/>
      <c r="CN1174" s="85"/>
      <c r="CO1174" s="85"/>
      <c r="CP1174" s="85"/>
      <c r="CQ1174" s="85"/>
      <c r="CR1174" s="85"/>
      <c r="CS1174" s="85"/>
      <c r="CT1174" s="85"/>
      <c r="CU1174" s="85"/>
      <c r="CV1174" s="85"/>
      <c r="CW1174" s="85"/>
      <c r="CX1174" s="85"/>
      <c r="CY1174" s="85"/>
      <c r="CZ1174" s="85"/>
      <c r="DA1174" s="85"/>
      <c r="DB1174" s="85"/>
      <c r="DC1174" s="85"/>
      <c r="DD1174" s="85"/>
      <c r="DE1174" s="85"/>
      <c r="DF1174" s="85"/>
      <c r="DG1174" s="85"/>
      <c r="DH1174" s="85"/>
      <c r="DI1174" s="85"/>
      <c r="DJ1174" s="85"/>
      <c r="DK1174" s="85"/>
      <c r="DL1174" s="85"/>
    </row>
    <row r="1175" spans="1:116" s="12" customFormat="1" ht="48" customHeight="1">
      <c r="A1175" s="13"/>
      <c r="B1175" s="97">
        <v>96</v>
      </c>
      <c r="C1175" s="33" t="s">
        <v>3424</v>
      </c>
      <c r="D1175" s="16" t="s">
        <v>3425</v>
      </c>
      <c r="E1175" s="31">
        <v>10200</v>
      </c>
      <c r="F1175" s="29"/>
      <c r="G1175" s="92"/>
      <c r="H1175" s="92">
        <f t="shared" si="20"/>
        <v>10200</v>
      </c>
      <c r="I1175" s="16" t="s">
        <v>67</v>
      </c>
      <c r="J1175" s="107"/>
      <c r="K1175" s="105"/>
      <c r="L1175" s="107"/>
      <c r="M1175" s="103"/>
      <c r="N1175" s="107"/>
      <c r="O1175" s="268" t="s">
        <v>3546</v>
      </c>
      <c r="P1175" s="16" t="s">
        <v>3547</v>
      </c>
      <c r="Q1175" s="22"/>
      <c r="R1175" s="23"/>
      <c r="S1175" s="85"/>
      <c r="T1175" s="85"/>
      <c r="U1175" s="85"/>
      <c r="V1175" s="85"/>
      <c r="W1175" s="85"/>
      <c r="X1175" s="85"/>
      <c r="Y1175" s="85"/>
      <c r="Z1175" s="85"/>
      <c r="AA1175" s="85"/>
      <c r="AB1175" s="85"/>
      <c r="AC1175" s="85"/>
      <c r="AD1175" s="85"/>
      <c r="AE1175" s="85"/>
      <c r="AF1175" s="85"/>
      <c r="AG1175" s="85"/>
      <c r="AH1175" s="85"/>
      <c r="AI1175" s="85"/>
      <c r="AJ1175" s="85"/>
      <c r="AK1175" s="85"/>
      <c r="AL1175" s="85"/>
      <c r="AM1175" s="85"/>
      <c r="AN1175" s="85"/>
      <c r="AO1175" s="85"/>
      <c r="AP1175" s="85"/>
      <c r="AQ1175" s="85"/>
      <c r="AR1175" s="85"/>
      <c r="AS1175" s="85"/>
      <c r="AT1175" s="85"/>
      <c r="AU1175" s="85"/>
      <c r="AV1175" s="85"/>
      <c r="AW1175" s="85"/>
      <c r="AX1175" s="85"/>
      <c r="AY1175" s="85"/>
      <c r="AZ1175" s="85"/>
      <c r="BA1175" s="85"/>
      <c r="BB1175" s="85"/>
      <c r="BC1175" s="85"/>
      <c r="BD1175" s="85"/>
      <c r="BE1175" s="85"/>
      <c r="BF1175" s="85"/>
      <c r="BG1175" s="85"/>
      <c r="BH1175" s="85"/>
      <c r="BI1175" s="85"/>
      <c r="BJ1175" s="85"/>
      <c r="BK1175" s="85"/>
      <c r="BL1175" s="85"/>
      <c r="BM1175" s="85"/>
      <c r="BN1175" s="85"/>
      <c r="BO1175" s="85"/>
      <c r="BP1175" s="85"/>
      <c r="BQ1175" s="85"/>
      <c r="BR1175" s="85"/>
      <c r="BS1175" s="85"/>
      <c r="BT1175" s="85"/>
      <c r="BU1175" s="85"/>
      <c r="BV1175" s="85"/>
      <c r="BW1175" s="85"/>
      <c r="BX1175" s="85"/>
      <c r="BY1175" s="85"/>
      <c r="BZ1175" s="85"/>
      <c r="CA1175" s="85"/>
      <c r="CB1175" s="85"/>
      <c r="CC1175" s="85"/>
      <c r="CD1175" s="85"/>
      <c r="CE1175" s="85"/>
      <c r="CF1175" s="85"/>
      <c r="CG1175" s="85"/>
      <c r="CH1175" s="85"/>
      <c r="CI1175" s="85"/>
      <c r="CJ1175" s="85"/>
      <c r="CK1175" s="85"/>
      <c r="CL1175" s="85"/>
      <c r="CM1175" s="85"/>
      <c r="CN1175" s="85"/>
      <c r="CO1175" s="85"/>
      <c r="CP1175" s="85"/>
      <c r="CQ1175" s="85"/>
      <c r="CR1175" s="85"/>
      <c r="CS1175" s="85"/>
      <c r="CT1175" s="85"/>
      <c r="CU1175" s="85"/>
      <c r="CV1175" s="85"/>
      <c r="CW1175" s="85"/>
      <c r="CX1175" s="85"/>
      <c r="CY1175" s="85"/>
      <c r="CZ1175" s="85"/>
      <c r="DA1175" s="85"/>
      <c r="DB1175" s="85"/>
      <c r="DC1175" s="85"/>
      <c r="DD1175" s="85"/>
      <c r="DE1175" s="85"/>
      <c r="DF1175" s="85"/>
      <c r="DG1175" s="85"/>
      <c r="DH1175" s="85"/>
      <c r="DI1175" s="85"/>
      <c r="DJ1175" s="85"/>
      <c r="DK1175" s="85"/>
      <c r="DL1175" s="85"/>
    </row>
    <row r="1176" spans="1:116" s="12" customFormat="1" ht="48" customHeight="1">
      <c r="A1176" s="13"/>
      <c r="B1176" s="97">
        <v>97</v>
      </c>
      <c r="C1176" s="16" t="s">
        <v>3426</v>
      </c>
      <c r="D1176" s="16" t="s">
        <v>3427</v>
      </c>
      <c r="E1176" s="31">
        <v>15000</v>
      </c>
      <c r="F1176" s="29"/>
      <c r="G1176" s="92"/>
      <c r="H1176" s="92">
        <f t="shared" si="20"/>
        <v>15000</v>
      </c>
      <c r="I1176" s="16" t="s">
        <v>67</v>
      </c>
      <c r="J1176" s="107"/>
      <c r="K1176" s="105"/>
      <c r="L1176" s="107"/>
      <c r="M1176" s="103"/>
      <c r="N1176" s="107"/>
      <c r="O1176" s="268" t="s">
        <v>3548</v>
      </c>
      <c r="P1176" s="16" t="s">
        <v>3549</v>
      </c>
      <c r="Q1176" s="22"/>
      <c r="R1176" s="23"/>
      <c r="S1176" s="85"/>
      <c r="T1176" s="85"/>
      <c r="U1176" s="85"/>
      <c r="V1176" s="85"/>
      <c r="W1176" s="85"/>
      <c r="X1176" s="85"/>
      <c r="Y1176" s="85"/>
      <c r="Z1176" s="85"/>
      <c r="AA1176" s="85"/>
      <c r="AB1176" s="85"/>
      <c r="AC1176" s="85"/>
      <c r="AD1176" s="85"/>
      <c r="AE1176" s="85"/>
      <c r="AF1176" s="85"/>
      <c r="AG1176" s="85"/>
      <c r="AH1176" s="85"/>
      <c r="AI1176" s="85"/>
      <c r="AJ1176" s="85"/>
      <c r="AK1176" s="85"/>
      <c r="AL1176" s="85"/>
      <c r="AM1176" s="85"/>
      <c r="AN1176" s="85"/>
      <c r="AO1176" s="85"/>
      <c r="AP1176" s="85"/>
      <c r="AQ1176" s="85"/>
      <c r="AR1176" s="85"/>
      <c r="AS1176" s="85"/>
      <c r="AT1176" s="85"/>
      <c r="AU1176" s="85"/>
      <c r="AV1176" s="85"/>
      <c r="AW1176" s="85"/>
      <c r="AX1176" s="85"/>
      <c r="AY1176" s="85"/>
      <c r="AZ1176" s="85"/>
      <c r="BA1176" s="85"/>
      <c r="BB1176" s="85"/>
      <c r="BC1176" s="85"/>
      <c r="BD1176" s="85"/>
      <c r="BE1176" s="85"/>
      <c r="BF1176" s="85"/>
      <c r="BG1176" s="85"/>
      <c r="BH1176" s="85"/>
      <c r="BI1176" s="85"/>
      <c r="BJ1176" s="85"/>
      <c r="BK1176" s="85"/>
      <c r="BL1176" s="85"/>
      <c r="BM1176" s="85"/>
      <c r="BN1176" s="85"/>
      <c r="BO1176" s="85"/>
      <c r="BP1176" s="85"/>
      <c r="BQ1176" s="85"/>
      <c r="BR1176" s="85"/>
      <c r="BS1176" s="85"/>
      <c r="BT1176" s="85"/>
      <c r="BU1176" s="85"/>
      <c r="BV1176" s="85"/>
      <c r="BW1176" s="85"/>
      <c r="BX1176" s="85"/>
      <c r="BY1176" s="85"/>
      <c r="BZ1176" s="85"/>
      <c r="CA1176" s="85"/>
      <c r="CB1176" s="85"/>
      <c r="CC1176" s="85"/>
      <c r="CD1176" s="85"/>
      <c r="CE1176" s="85"/>
      <c r="CF1176" s="85"/>
      <c r="CG1176" s="85"/>
      <c r="CH1176" s="85"/>
      <c r="CI1176" s="85"/>
      <c r="CJ1176" s="85"/>
      <c r="CK1176" s="85"/>
      <c r="CL1176" s="85"/>
      <c r="CM1176" s="85"/>
      <c r="CN1176" s="85"/>
      <c r="CO1176" s="85"/>
      <c r="CP1176" s="85"/>
      <c r="CQ1176" s="85"/>
      <c r="CR1176" s="85"/>
      <c r="CS1176" s="85"/>
      <c r="CT1176" s="85"/>
      <c r="CU1176" s="85"/>
      <c r="CV1176" s="85"/>
      <c r="CW1176" s="85"/>
      <c r="CX1176" s="85"/>
      <c r="CY1176" s="85"/>
      <c r="CZ1176" s="85"/>
      <c r="DA1176" s="85"/>
      <c r="DB1176" s="85"/>
      <c r="DC1176" s="85"/>
      <c r="DD1176" s="85"/>
      <c r="DE1176" s="85"/>
      <c r="DF1176" s="85"/>
      <c r="DG1176" s="85"/>
      <c r="DH1176" s="85"/>
      <c r="DI1176" s="85"/>
      <c r="DJ1176" s="85"/>
      <c r="DK1176" s="85"/>
      <c r="DL1176" s="85"/>
    </row>
    <row r="1177" spans="1:116" s="12" customFormat="1" ht="48" customHeight="1">
      <c r="A1177" s="13"/>
      <c r="B1177" s="98">
        <v>98</v>
      </c>
      <c r="C1177" s="16" t="s">
        <v>3428</v>
      </c>
      <c r="D1177" s="16" t="s">
        <v>3429</v>
      </c>
      <c r="E1177" s="31">
        <v>1186</v>
      </c>
      <c r="F1177" s="29"/>
      <c r="G1177" s="92"/>
      <c r="H1177" s="92">
        <f t="shared" si="20"/>
        <v>1186</v>
      </c>
      <c r="I1177" s="16" t="s">
        <v>67</v>
      </c>
      <c r="J1177" s="107"/>
      <c r="K1177" s="105"/>
      <c r="L1177" s="107"/>
      <c r="M1177" s="103"/>
      <c r="N1177" s="107"/>
      <c r="O1177" s="268" t="s">
        <v>3550</v>
      </c>
      <c r="P1177" s="16" t="s">
        <v>3551</v>
      </c>
      <c r="Q1177" s="22"/>
      <c r="R1177" s="23"/>
      <c r="S1177" s="85"/>
      <c r="T1177" s="85"/>
      <c r="U1177" s="85"/>
      <c r="V1177" s="85"/>
      <c r="W1177" s="85"/>
      <c r="X1177" s="85"/>
      <c r="Y1177" s="85"/>
      <c r="Z1177" s="85"/>
      <c r="AA1177" s="85"/>
      <c r="AB1177" s="85"/>
      <c r="AC1177" s="85"/>
      <c r="AD1177" s="85"/>
      <c r="AE1177" s="85"/>
      <c r="AF1177" s="85"/>
      <c r="AG1177" s="85"/>
      <c r="AH1177" s="85"/>
      <c r="AI1177" s="85"/>
      <c r="AJ1177" s="85"/>
      <c r="AK1177" s="85"/>
      <c r="AL1177" s="85"/>
      <c r="AM1177" s="85"/>
      <c r="AN1177" s="85"/>
      <c r="AO1177" s="85"/>
      <c r="AP1177" s="85"/>
      <c r="AQ1177" s="85"/>
      <c r="AR1177" s="85"/>
      <c r="AS1177" s="85"/>
      <c r="AT1177" s="85"/>
      <c r="AU1177" s="85"/>
      <c r="AV1177" s="85"/>
      <c r="AW1177" s="85"/>
      <c r="AX1177" s="85"/>
      <c r="AY1177" s="85"/>
      <c r="AZ1177" s="85"/>
      <c r="BA1177" s="85"/>
      <c r="BB1177" s="85"/>
      <c r="BC1177" s="85"/>
      <c r="BD1177" s="85"/>
      <c r="BE1177" s="85"/>
      <c r="BF1177" s="85"/>
      <c r="BG1177" s="85"/>
      <c r="BH1177" s="85"/>
      <c r="BI1177" s="85"/>
      <c r="BJ1177" s="85"/>
      <c r="BK1177" s="85"/>
      <c r="BL1177" s="85"/>
      <c r="BM1177" s="85"/>
      <c r="BN1177" s="85"/>
      <c r="BO1177" s="85"/>
      <c r="BP1177" s="85"/>
      <c r="BQ1177" s="85"/>
      <c r="BR1177" s="85"/>
      <c r="BS1177" s="85"/>
      <c r="BT1177" s="85"/>
      <c r="BU1177" s="85"/>
      <c r="BV1177" s="85"/>
      <c r="BW1177" s="85"/>
      <c r="BX1177" s="85"/>
      <c r="BY1177" s="85"/>
      <c r="BZ1177" s="85"/>
      <c r="CA1177" s="85"/>
      <c r="CB1177" s="85"/>
      <c r="CC1177" s="85"/>
      <c r="CD1177" s="85"/>
      <c r="CE1177" s="85"/>
      <c r="CF1177" s="85"/>
      <c r="CG1177" s="85"/>
      <c r="CH1177" s="85"/>
      <c r="CI1177" s="85"/>
      <c r="CJ1177" s="85"/>
      <c r="CK1177" s="85"/>
      <c r="CL1177" s="85"/>
      <c r="CM1177" s="85"/>
      <c r="CN1177" s="85"/>
      <c r="CO1177" s="85"/>
      <c r="CP1177" s="85"/>
      <c r="CQ1177" s="85"/>
      <c r="CR1177" s="85"/>
      <c r="CS1177" s="85"/>
      <c r="CT1177" s="85"/>
      <c r="CU1177" s="85"/>
      <c r="CV1177" s="85"/>
      <c r="CW1177" s="85"/>
      <c r="CX1177" s="85"/>
      <c r="CY1177" s="85"/>
      <c r="CZ1177" s="85"/>
      <c r="DA1177" s="85"/>
      <c r="DB1177" s="85"/>
      <c r="DC1177" s="85"/>
      <c r="DD1177" s="85"/>
      <c r="DE1177" s="85"/>
      <c r="DF1177" s="85"/>
      <c r="DG1177" s="85"/>
      <c r="DH1177" s="85"/>
      <c r="DI1177" s="85"/>
      <c r="DJ1177" s="85"/>
      <c r="DK1177" s="85"/>
      <c r="DL1177" s="85"/>
    </row>
    <row r="1178" spans="1:116" s="12" customFormat="1" ht="48" customHeight="1">
      <c r="A1178" s="13"/>
      <c r="B1178" s="97">
        <v>99</v>
      </c>
      <c r="C1178" s="16" t="s">
        <v>3430</v>
      </c>
      <c r="D1178" s="16" t="s">
        <v>3431</v>
      </c>
      <c r="E1178" s="31">
        <v>932</v>
      </c>
      <c r="F1178" s="29"/>
      <c r="G1178" s="92"/>
      <c r="H1178" s="92">
        <f t="shared" si="20"/>
        <v>932</v>
      </c>
      <c r="I1178" s="16" t="s">
        <v>67</v>
      </c>
      <c r="J1178" s="107"/>
      <c r="K1178" s="105"/>
      <c r="L1178" s="107"/>
      <c r="M1178" s="103"/>
      <c r="N1178" s="107"/>
      <c r="O1178" s="268" t="s">
        <v>3552</v>
      </c>
      <c r="P1178" s="16" t="s">
        <v>3553</v>
      </c>
      <c r="Q1178" s="22"/>
      <c r="R1178" s="23"/>
      <c r="S1178" s="85"/>
      <c r="T1178" s="85"/>
      <c r="U1178" s="85"/>
      <c r="V1178" s="85"/>
      <c r="W1178" s="85"/>
      <c r="X1178" s="85"/>
      <c r="Y1178" s="85"/>
      <c r="Z1178" s="85"/>
      <c r="AA1178" s="85"/>
      <c r="AB1178" s="85"/>
      <c r="AC1178" s="85"/>
      <c r="AD1178" s="85"/>
      <c r="AE1178" s="85"/>
      <c r="AF1178" s="85"/>
      <c r="AG1178" s="85"/>
      <c r="AH1178" s="85"/>
      <c r="AI1178" s="85"/>
      <c r="AJ1178" s="85"/>
      <c r="AK1178" s="85"/>
      <c r="AL1178" s="85"/>
      <c r="AM1178" s="85"/>
      <c r="AN1178" s="85"/>
      <c r="AO1178" s="85"/>
      <c r="AP1178" s="85"/>
      <c r="AQ1178" s="85"/>
      <c r="AR1178" s="85"/>
      <c r="AS1178" s="85"/>
      <c r="AT1178" s="85"/>
      <c r="AU1178" s="85"/>
      <c r="AV1178" s="85"/>
      <c r="AW1178" s="85"/>
      <c r="AX1178" s="85"/>
      <c r="AY1178" s="85"/>
      <c r="AZ1178" s="85"/>
      <c r="BA1178" s="85"/>
      <c r="BB1178" s="85"/>
      <c r="BC1178" s="85"/>
      <c r="BD1178" s="85"/>
      <c r="BE1178" s="85"/>
      <c r="BF1178" s="85"/>
      <c r="BG1178" s="85"/>
      <c r="BH1178" s="85"/>
      <c r="BI1178" s="85"/>
      <c r="BJ1178" s="85"/>
      <c r="BK1178" s="85"/>
      <c r="BL1178" s="85"/>
      <c r="BM1178" s="85"/>
      <c r="BN1178" s="85"/>
      <c r="BO1178" s="85"/>
      <c r="BP1178" s="85"/>
      <c r="BQ1178" s="85"/>
      <c r="BR1178" s="85"/>
      <c r="BS1178" s="85"/>
      <c r="BT1178" s="85"/>
      <c r="BU1178" s="85"/>
      <c r="BV1178" s="85"/>
      <c r="BW1178" s="85"/>
      <c r="BX1178" s="85"/>
      <c r="BY1178" s="85"/>
      <c r="BZ1178" s="85"/>
      <c r="CA1178" s="85"/>
      <c r="CB1178" s="85"/>
      <c r="CC1178" s="85"/>
      <c r="CD1178" s="85"/>
      <c r="CE1178" s="85"/>
      <c r="CF1178" s="85"/>
      <c r="CG1178" s="85"/>
      <c r="CH1178" s="85"/>
      <c r="CI1178" s="85"/>
      <c r="CJ1178" s="85"/>
      <c r="CK1178" s="85"/>
      <c r="CL1178" s="85"/>
      <c r="CM1178" s="85"/>
      <c r="CN1178" s="85"/>
      <c r="CO1178" s="85"/>
      <c r="CP1178" s="85"/>
      <c r="CQ1178" s="85"/>
      <c r="CR1178" s="85"/>
      <c r="CS1178" s="85"/>
      <c r="CT1178" s="85"/>
      <c r="CU1178" s="85"/>
      <c r="CV1178" s="85"/>
      <c r="CW1178" s="85"/>
      <c r="CX1178" s="85"/>
      <c r="CY1178" s="85"/>
      <c r="CZ1178" s="85"/>
      <c r="DA1178" s="85"/>
      <c r="DB1178" s="85"/>
      <c r="DC1178" s="85"/>
      <c r="DD1178" s="85"/>
      <c r="DE1178" s="85"/>
      <c r="DF1178" s="85"/>
      <c r="DG1178" s="85"/>
      <c r="DH1178" s="85"/>
      <c r="DI1178" s="85"/>
      <c r="DJ1178" s="85"/>
      <c r="DK1178" s="85"/>
      <c r="DL1178" s="85"/>
    </row>
    <row r="1179" spans="1:116" s="12" customFormat="1" ht="48" customHeight="1">
      <c r="A1179" s="13"/>
      <c r="B1179" s="97">
        <v>100</v>
      </c>
      <c r="C1179" s="16" t="s">
        <v>3432</v>
      </c>
      <c r="D1179" s="16" t="s">
        <v>3433</v>
      </c>
      <c r="E1179" s="31">
        <v>1000</v>
      </c>
      <c r="F1179" s="29"/>
      <c r="G1179" s="92"/>
      <c r="H1179" s="92">
        <f t="shared" si="20"/>
        <v>1000</v>
      </c>
      <c r="I1179" s="16" t="s">
        <v>67</v>
      </c>
      <c r="J1179" s="107"/>
      <c r="K1179" s="105"/>
      <c r="L1179" s="107"/>
      <c r="M1179" s="103"/>
      <c r="N1179" s="107"/>
      <c r="O1179" s="268" t="s">
        <v>3554</v>
      </c>
      <c r="P1179" s="16" t="s">
        <v>3555</v>
      </c>
      <c r="Q1179" s="22"/>
      <c r="R1179" s="23"/>
      <c r="S1179" s="85"/>
      <c r="T1179" s="85"/>
      <c r="U1179" s="85"/>
      <c r="V1179" s="85"/>
      <c r="W1179" s="85"/>
      <c r="X1179" s="85"/>
      <c r="Y1179" s="85"/>
      <c r="Z1179" s="85"/>
      <c r="AA1179" s="85"/>
      <c r="AB1179" s="85"/>
      <c r="AC1179" s="85"/>
      <c r="AD1179" s="85"/>
      <c r="AE1179" s="85"/>
      <c r="AF1179" s="85"/>
      <c r="AG1179" s="85"/>
      <c r="AH1179" s="85"/>
      <c r="AI1179" s="85"/>
      <c r="AJ1179" s="85"/>
      <c r="AK1179" s="85"/>
      <c r="AL1179" s="85"/>
      <c r="AM1179" s="85"/>
      <c r="AN1179" s="85"/>
      <c r="AO1179" s="85"/>
      <c r="AP1179" s="85"/>
      <c r="AQ1179" s="85"/>
      <c r="AR1179" s="85"/>
      <c r="AS1179" s="85"/>
      <c r="AT1179" s="85"/>
      <c r="AU1179" s="85"/>
      <c r="AV1179" s="85"/>
      <c r="AW1179" s="85"/>
      <c r="AX1179" s="85"/>
      <c r="AY1179" s="85"/>
      <c r="AZ1179" s="85"/>
      <c r="BA1179" s="85"/>
      <c r="BB1179" s="85"/>
      <c r="BC1179" s="85"/>
      <c r="BD1179" s="85"/>
      <c r="BE1179" s="85"/>
      <c r="BF1179" s="85"/>
      <c r="BG1179" s="85"/>
      <c r="BH1179" s="85"/>
      <c r="BI1179" s="85"/>
      <c r="BJ1179" s="85"/>
      <c r="BK1179" s="85"/>
      <c r="BL1179" s="85"/>
      <c r="BM1179" s="85"/>
      <c r="BN1179" s="85"/>
      <c r="BO1179" s="85"/>
      <c r="BP1179" s="85"/>
      <c r="BQ1179" s="85"/>
      <c r="BR1179" s="85"/>
      <c r="BS1179" s="85"/>
      <c r="BT1179" s="85"/>
      <c r="BU1179" s="85"/>
      <c r="BV1179" s="85"/>
      <c r="BW1179" s="85"/>
      <c r="BX1179" s="85"/>
      <c r="BY1179" s="85"/>
      <c r="BZ1179" s="85"/>
      <c r="CA1179" s="85"/>
      <c r="CB1179" s="85"/>
      <c r="CC1179" s="85"/>
      <c r="CD1179" s="85"/>
      <c r="CE1179" s="85"/>
      <c r="CF1179" s="85"/>
      <c r="CG1179" s="85"/>
      <c r="CH1179" s="85"/>
      <c r="CI1179" s="85"/>
      <c r="CJ1179" s="85"/>
      <c r="CK1179" s="85"/>
      <c r="CL1179" s="85"/>
      <c r="CM1179" s="85"/>
      <c r="CN1179" s="85"/>
      <c r="CO1179" s="85"/>
      <c r="CP1179" s="85"/>
      <c r="CQ1179" s="85"/>
      <c r="CR1179" s="85"/>
      <c r="CS1179" s="85"/>
      <c r="CT1179" s="85"/>
      <c r="CU1179" s="85"/>
      <c r="CV1179" s="85"/>
      <c r="CW1179" s="85"/>
      <c r="CX1179" s="85"/>
      <c r="CY1179" s="85"/>
      <c r="CZ1179" s="85"/>
      <c r="DA1179" s="85"/>
      <c r="DB1179" s="85"/>
      <c r="DC1179" s="85"/>
      <c r="DD1179" s="85"/>
      <c r="DE1179" s="85"/>
      <c r="DF1179" s="85"/>
      <c r="DG1179" s="85"/>
      <c r="DH1179" s="85"/>
      <c r="DI1179" s="85"/>
      <c r="DJ1179" s="85"/>
      <c r="DK1179" s="85"/>
      <c r="DL1179" s="85"/>
    </row>
    <row r="1180" spans="1:116" s="12" customFormat="1" ht="48" customHeight="1">
      <c r="A1180" s="13"/>
      <c r="B1180" s="98">
        <v>101</v>
      </c>
      <c r="C1180" s="33" t="s">
        <v>3434</v>
      </c>
      <c r="D1180" s="16" t="s">
        <v>3435</v>
      </c>
      <c r="E1180" s="31">
        <v>900</v>
      </c>
      <c r="F1180" s="29"/>
      <c r="G1180" s="92"/>
      <c r="H1180" s="92">
        <f t="shared" si="20"/>
        <v>900</v>
      </c>
      <c r="I1180" s="16" t="s">
        <v>67</v>
      </c>
      <c r="J1180" s="107"/>
      <c r="K1180" s="105"/>
      <c r="L1180" s="107"/>
      <c r="M1180" s="103"/>
      <c r="N1180" s="107"/>
      <c r="O1180" s="268" t="s">
        <v>3556</v>
      </c>
      <c r="P1180" s="16" t="s">
        <v>3557</v>
      </c>
      <c r="Q1180" s="22"/>
      <c r="R1180" s="23"/>
      <c r="S1180" s="85"/>
      <c r="T1180" s="85"/>
      <c r="U1180" s="85"/>
      <c r="V1180" s="85"/>
      <c r="W1180" s="85"/>
      <c r="X1180" s="85"/>
      <c r="Y1180" s="85"/>
      <c r="Z1180" s="85"/>
      <c r="AA1180" s="85"/>
      <c r="AB1180" s="85"/>
      <c r="AC1180" s="85"/>
      <c r="AD1180" s="85"/>
      <c r="AE1180" s="85"/>
      <c r="AF1180" s="85"/>
      <c r="AG1180" s="85"/>
      <c r="AH1180" s="85"/>
      <c r="AI1180" s="85"/>
      <c r="AJ1180" s="85"/>
      <c r="AK1180" s="85"/>
      <c r="AL1180" s="85"/>
      <c r="AM1180" s="85"/>
      <c r="AN1180" s="85"/>
      <c r="AO1180" s="85"/>
      <c r="AP1180" s="85"/>
      <c r="AQ1180" s="85"/>
      <c r="AR1180" s="85"/>
      <c r="AS1180" s="85"/>
      <c r="AT1180" s="85"/>
      <c r="AU1180" s="85"/>
      <c r="AV1180" s="85"/>
      <c r="AW1180" s="85"/>
      <c r="AX1180" s="85"/>
      <c r="AY1180" s="85"/>
      <c r="AZ1180" s="85"/>
      <c r="BA1180" s="85"/>
      <c r="BB1180" s="85"/>
      <c r="BC1180" s="85"/>
      <c r="BD1180" s="85"/>
      <c r="BE1180" s="85"/>
      <c r="BF1180" s="85"/>
      <c r="BG1180" s="85"/>
      <c r="BH1180" s="85"/>
      <c r="BI1180" s="85"/>
      <c r="BJ1180" s="85"/>
      <c r="BK1180" s="85"/>
      <c r="BL1180" s="85"/>
      <c r="BM1180" s="85"/>
      <c r="BN1180" s="85"/>
      <c r="BO1180" s="85"/>
      <c r="BP1180" s="85"/>
      <c r="BQ1180" s="85"/>
      <c r="BR1180" s="85"/>
      <c r="BS1180" s="85"/>
      <c r="BT1180" s="85"/>
      <c r="BU1180" s="85"/>
      <c r="BV1180" s="85"/>
      <c r="BW1180" s="85"/>
      <c r="BX1180" s="85"/>
      <c r="BY1180" s="85"/>
      <c r="BZ1180" s="85"/>
      <c r="CA1180" s="85"/>
      <c r="CB1180" s="85"/>
      <c r="CC1180" s="85"/>
      <c r="CD1180" s="85"/>
      <c r="CE1180" s="85"/>
      <c r="CF1180" s="85"/>
      <c r="CG1180" s="85"/>
      <c r="CH1180" s="85"/>
      <c r="CI1180" s="85"/>
      <c r="CJ1180" s="85"/>
      <c r="CK1180" s="85"/>
      <c r="CL1180" s="85"/>
      <c r="CM1180" s="85"/>
      <c r="CN1180" s="85"/>
      <c r="CO1180" s="85"/>
      <c r="CP1180" s="85"/>
      <c r="CQ1180" s="85"/>
      <c r="CR1180" s="85"/>
      <c r="CS1180" s="85"/>
      <c r="CT1180" s="85"/>
      <c r="CU1180" s="85"/>
      <c r="CV1180" s="85"/>
      <c r="CW1180" s="85"/>
      <c r="CX1180" s="85"/>
      <c r="CY1180" s="85"/>
      <c r="CZ1180" s="85"/>
      <c r="DA1180" s="85"/>
      <c r="DB1180" s="85"/>
      <c r="DC1180" s="85"/>
      <c r="DD1180" s="85"/>
      <c r="DE1180" s="85"/>
      <c r="DF1180" s="85"/>
      <c r="DG1180" s="85"/>
      <c r="DH1180" s="85"/>
      <c r="DI1180" s="85"/>
      <c r="DJ1180" s="85"/>
      <c r="DK1180" s="85"/>
      <c r="DL1180" s="85"/>
    </row>
    <row r="1181" spans="1:116" s="12" customFormat="1" ht="48" customHeight="1">
      <c r="A1181" s="13"/>
      <c r="B1181" s="97">
        <v>102</v>
      </c>
      <c r="C1181" s="16" t="s">
        <v>3436</v>
      </c>
      <c r="D1181" s="16" t="s">
        <v>3437</v>
      </c>
      <c r="E1181" s="31">
        <v>1165</v>
      </c>
      <c r="F1181" s="29"/>
      <c r="G1181" s="92"/>
      <c r="H1181" s="92">
        <f t="shared" si="20"/>
        <v>1165</v>
      </c>
      <c r="I1181" s="16" t="s">
        <v>67</v>
      </c>
      <c r="J1181" s="107"/>
      <c r="K1181" s="105"/>
      <c r="L1181" s="107"/>
      <c r="M1181" s="103"/>
      <c r="N1181" s="107"/>
      <c r="O1181" s="268" t="s">
        <v>973</v>
      </c>
      <c r="P1181" s="16" t="s">
        <v>3558</v>
      </c>
      <c r="Q1181" s="22"/>
      <c r="R1181" s="23"/>
      <c r="S1181" s="85"/>
      <c r="T1181" s="85"/>
      <c r="U1181" s="85"/>
      <c r="V1181" s="85"/>
      <c r="W1181" s="85"/>
      <c r="X1181" s="85"/>
      <c r="Y1181" s="85"/>
      <c r="Z1181" s="85"/>
      <c r="AA1181" s="85"/>
      <c r="AB1181" s="85"/>
      <c r="AC1181" s="85"/>
      <c r="AD1181" s="85"/>
      <c r="AE1181" s="85"/>
      <c r="AF1181" s="85"/>
      <c r="AG1181" s="85"/>
      <c r="AH1181" s="85"/>
      <c r="AI1181" s="85"/>
      <c r="AJ1181" s="85"/>
      <c r="AK1181" s="85"/>
      <c r="AL1181" s="85"/>
      <c r="AM1181" s="85"/>
      <c r="AN1181" s="85"/>
      <c r="AO1181" s="85"/>
      <c r="AP1181" s="85"/>
      <c r="AQ1181" s="85"/>
      <c r="AR1181" s="85"/>
      <c r="AS1181" s="85"/>
      <c r="AT1181" s="85"/>
      <c r="AU1181" s="85"/>
      <c r="AV1181" s="85"/>
      <c r="AW1181" s="85"/>
      <c r="AX1181" s="85"/>
      <c r="AY1181" s="85"/>
      <c r="AZ1181" s="85"/>
      <c r="BA1181" s="85"/>
      <c r="BB1181" s="85"/>
      <c r="BC1181" s="85"/>
      <c r="BD1181" s="85"/>
      <c r="BE1181" s="85"/>
      <c r="BF1181" s="85"/>
      <c r="BG1181" s="85"/>
      <c r="BH1181" s="85"/>
      <c r="BI1181" s="85"/>
      <c r="BJ1181" s="85"/>
      <c r="BK1181" s="85"/>
      <c r="BL1181" s="85"/>
      <c r="BM1181" s="85"/>
      <c r="BN1181" s="85"/>
      <c r="BO1181" s="85"/>
      <c r="BP1181" s="85"/>
      <c r="BQ1181" s="85"/>
      <c r="BR1181" s="85"/>
      <c r="BS1181" s="85"/>
      <c r="BT1181" s="85"/>
      <c r="BU1181" s="85"/>
      <c r="BV1181" s="85"/>
      <c r="BW1181" s="85"/>
      <c r="BX1181" s="85"/>
      <c r="BY1181" s="85"/>
      <c r="BZ1181" s="85"/>
      <c r="CA1181" s="85"/>
      <c r="CB1181" s="85"/>
      <c r="CC1181" s="85"/>
      <c r="CD1181" s="85"/>
      <c r="CE1181" s="85"/>
      <c r="CF1181" s="85"/>
      <c r="CG1181" s="85"/>
      <c r="CH1181" s="85"/>
      <c r="CI1181" s="85"/>
      <c r="CJ1181" s="85"/>
      <c r="CK1181" s="85"/>
      <c r="CL1181" s="85"/>
      <c r="CM1181" s="85"/>
      <c r="CN1181" s="85"/>
      <c r="CO1181" s="85"/>
      <c r="CP1181" s="85"/>
      <c r="CQ1181" s="85"/>
      <c r="CR1181" s="85"/>
      <c r="CS1181" s="85"/>
      <c r="CT1181" s="85"/>
      <c r="CU1181" s="85"/>
      <c r="CV1181" s="85"/>
      <c r="CW1181" s="85"/>
      <c r="CX1181" s="85"/>
      <c r="CY1181" s="85"/>
      <c r="CZ1181" s="85"/>
      <c r="DA1181" s="85"/>
      <c r="DB1181" s="85"/>
      <c r="DC1181" s="85"/>
      <c r="DD1181" s="85"/>
      <c r="DE1181" s="85"/>
      <c r="DF1181" s="85"/>
      <c r="DG1181" s="85"/>
      <c r="DH1181" s="85"/>
      <c r="DI1181" s="85"/>
      <c r="DJ1181" s="85"/>
      <c r="DK1181" s="85"/>
      <c r="DL1181" s="85"/>
    </row>
    <row r="1182" spans="1:116" s="12" customFormat="1" ht="48" customHeight="1">
      <c r="A1182" s="13"/>
      <c r="B1182" s="97">
        <v>103</v>
      </c>
      <c r="C1182" s="33" t="s">
        <v>3438</v>
      </c>
      <c r="D1182" s="29" t="s">
        <v>3439</v>
      </c>
      <c r="E1182" s="31">
        <v>3522</v>
      </c>
      <c r="F1182" s="29"/>
      <c r="G1182" s="92"/>
      <c r="H1182" s="92">
        <f t="shared" si="20"/>
        <v>3522</v>
      </c>
      <c r="I1182" s="16" t="s">
        <v>67</v>
      </c>
      <c r="J1182" s="107"/>
      <c r="K1182" s="105"/>
      <c r="L1182" s="107"/>
      <c r="M1182" s="103"/>
      <c r="N1182" s="107"/>
      <c r="O1182" s="268" t="s">
        <v>3559</v>
      </c>
      <c r="P1182" s="16" t="s">
        <v>3560</v>
      </c>
      <c r="Q1182" s="22"/>
      <c r="R1182" s="23"/>
      <c r="S1182" s="85"/>
      <c r="T1182" s="85"/>
      <c r="U1182" s="85"/>
      <c r="V1182" s="85"/>
      <c r="W1182" s="85"/>
      <c r="X1182" s="85"/>
      <c r="Y1182" s="85"/>
      <c r="Z1182" s="85"/>
      <c r="AA1182" s="85"/>
      <c r="AB1182" s="85"/>
      <c r="AC1182" s="85"/>
      <c r="AD1182" s="85"/>
      <c r="AE1182" s="85"/>
      <c r="AF1182" s="85"/>
      <c r="AG1182" s="85"/>
      <c r="AH1182" s="85"/>
      <c r="AI1182" s="85"/>
      <c r="AJ1182" s="85"/>
      <c r="AK1182" s="85"/>
      <c r="AL1182" s="85"/>
      <c r="AM1182" s="85"/>
      <c r="AN1182" s="85"/>
      <c r="AO1182" s="85"/>
      <c r="AP1182" s="85"/>
      <c r="AQ1182" s="85"/>
      <c r="AR1182" s="85"/>
      <c r="AS1182" s="85"/>
      <c r="AT1182" s="85"/>
      <c r="AU1182" s="85"/>
      <c r="AV1182" s="85"/>
      <c r="AW1182" s="85"/>
      <c r="AX1182" s="85"/>
      <c r="AY1182" s="85"/>
      <c r="AZ1182" s="85"/>
      <c r="BA1182" s="85"/>
      <c r="BB1182" s="85"/>
      <c r="BC1182" s="85"/>
      <c r="BD1182" s="85"/>
      <c r="BE1182" s="85"/>
      <c r="BF1182" s="85"/>
      <c r="BG1182" s="85"/>
      <c r="BH1182" s="85"/>
      <c r="BI1182" s="85"/>
      <c r="BJ1182" s="85"/>
      <c r="BK1182" s="85"/>
      <c r="BL1182" s="85"/>
      <c r="BM1182" s="85"/>
      <c r="BN1182" s="85"/>
      <c r="BO1182" s="85"/>
      <c r="BP1182" s="85"/>
      <c r="BQ1182" s="85"/>
      <c r="BR1182" s="85"/>
      <c r="BS1182" s="85"/>
      <c r="BT1182" s="85"/>
      <c r="BU1182" s="85"/>
      <c r="BV1182" s="85"/>
      <c r="BW1182" s="85"/>
      <c r="BX1182" s="85"/>
      <c r="BY1182" s="85"/>
      <c r="BZ1182" s="85"/>
      <c r="CA1182" s="85"/>
      <c r="CB1182" s="85"/>
      <c r="CC1182" s="85"/>
      <c r="CD1182" s="85"/>
      <c r="CE1182" s="85"/>
      <c r="CF1182" s="85"/>
      <c r="CG1182" s="85"/>
      <c r="CH1182" s="85"/>
      <c r="CI1182" s="85"/>
      <c r="CJ1182" s="85"/>
      <c r="CK1182" s="85"/>
      <c r="CL1182" s="85"/>
      <c r="CM1182" s="85"/>
      <c r="CN1182" s="85"/>
      <c r="CO1182" s="85"/>
      <c r="CP1182" s="85"/>
      <c r="CQ1182" s="85"/>
      <c r="CR1182" s="85"/>
      <c r="CS1182" s="85"/>
      <c r="CT1182" s="85"/>
      <c r="CU1182" s="85"/>
      <c r="CV1182" s="85"/>
      <c r="CW1182" s="85"/>
      <c r="CX1182" s="85"/>
      <c r="CY1182" s="85"/>
      <c r="CZ1182" s="85"/>
      <c r="DA1182" s="85"/>
      <c r="DB1182" s="85"/>
      <c r="DC1182" s="85"/>
      <c r="DD1182" s="85"/>
      <c r="DE1182" s="85"/>
      <c r="DF1182" s="85"/>
      <c r="DG1182" s="85"/>
      <c r="DH1182" s="85"/>
      <c r="DI1182" s="85"/>
      <c r="DJ1182" s="85"/>
      <c r="DK1182" s="85"/>
      <c r="DL1182" s="85"/>
    </row>
    <row r="1183" spans="1:116" s="12" customFormat="1" ht="48" customHeight="1">
      <c r="A1183" s="13"/>
      <c r="B1183" s="98">
        <v>104</v>
      </c>
      <c r="C1183" s="33" t="s">
        <v>3440</v>
      </c>
      <c r="D1183" s="16" t="s">
        <v>3441</v>
      </c>
      <c r="E1183" s="31">
        <v>2250</v>
      </c>
      <c r="F1183" s="29"/>
      <c r="G1183" s="92"/>
      <c r="H1183" s="92">
        <f t="shared" si="20"/>
        <v>2250</v>
      </c>
      <c r="I1183" s="16" t="s">
        <v>67</v>
      </c>
      <c r="J1183" s="107"/>
      <c r="K1183" s="105"/>
      <c r="L1183" s="107"/>
      <c r="M1183" s="103"/>
      <c r="N1183" s="107"/>
      <c r="O1183" s="268" t="s">
        <v>3561</v>
      </c>
      <c r="P1183" s="16" t="s">
        <v>3562</v>
      </c>
      <c r="Q1183" s="22"/>
      <c r="R1183" s="23"/>
      <c r="S1183" s="85"/>
      <c r="T1183" s="85"/>
      <c r="U1183" s="85"/>
      <c r="V1183" s="85"/>
      <c r="W1183" s="85"/>
      <c r="X1183" s="85"/>
      <c r="Y1183" s="85"/>
      <c r="Z1183" s="85"/>
      <c r="AA1183" s="85"/>
      <c r="AB1183" s="85"/>
      <c r="AC1183" s="85"/>
      <c r="AD1183" s="85"/>
      <c r="AE1183" s="85"/>
      <c r="AF1183" s="85"/>
      <c r="AG1183" s="85"/>
      <c r="AH1183" s="85"/>
      <c r="AI1183" s="85"/>
      <c r="AJ1183" s="85"/>
      <c r="AK1183" s="85"/>
      <c r="AL1183" s="85"/>
      <c r="AM1183" s="85"/>
      <c r="AN1183" s="85"/>
      <c r="AO1183" s="85"/>
      <c r="AP1183" s="85"/>
      <c r="AQ1183" s="85"/>
      <c r="AR1183" s="85"/>
      <c r="AS1183" s="85"/>
      <c r="AT1183" s="85"/>
      <c r="AU1183" s="85"/>
      <c r="AV1183" s="85"/>
      <c r="AW1183" s="85"/>
      <c r="AX1183" s="85"/>
      <c r="AY1183" s="85"/>
      <c r="AZ1183" s="85"/>
      <c r="BA1183" s="85"/>
      <c r="BB1183" s="85"/>
      <c r="BC1183" s="85"/>
      <c r="BD1183" s="85"/>
      <c r="BE1183" s="85"/>
      <c r="BF1183" s="85"/>
      <c r="BG1183" s="85"/>
      <c r="BH1183" s="85"/>
      <c r="BI1183" s="85"/>
      <c r="BJ1183" s="85"/>
      <c r="BK1183" s="85"/>
      <c r="BL1183" s="85"/>
      <c r="BM1183" s="85"/>
      <c r="BN1183" s="85"/>
      <c r="BO1183" s="85"/>
      <c r="BP1183" s="85"/>
      <c r="BQ1183" s="85"/>
      <c r="BR1183" s="85"/>
      <c r="BS1183" s="85"/>
      <c r="BT1183" s="85"/>
      <c r="BU1183" s="85"/>
      <c r="BV1183" s="85"/>
      <c r="BW1183" s="85"/>
      <c r="BX1183" s="85"/>
      <c r="BY1183" s="85"/>
      <c r="BZ1183" s="85"/>
      <c r="CA1183" s="85"/>
      <c r="CB1183" s="85"/>
      <c r="CC1183" s="85"/>
      <c r="CD1183" s="85"/>
      <c r="CE1183" s="85"/>
      <c r="CF1183" s="85"/>
      <c r="CG1183" s="85"/>
      <c r="CH1183" s="85"/>
      <c r="CI1183" s="85"/>
      <c r="CJ1183" s="85"/>
      <c r="CK1183" s="85"/>
      <c r="CL1183" s="85"/>
      <c r="CM1183" s="85"/>
      <c r="CN1183" s="85"/>
      <c r="CO1183" s="85"/>
      <c r="CP1183" s="85"/>
      <c r="CQ1183" s="85"/>
      <c r="CR1183" s="85"/>
      <c r="CS1183" s="85"/>
      <c r="CT1183" s="85"/>
      <c r="CU1183" s="85"/>
      <c r="CV1183" s="85"/>
      <c r="CW1183" s="85"/>
      <c r="CX1183" s="85"/>
      <c r="CY1183" s="85"/>
      <c r="CZ1183" s="85"/>
      <c r="DA1183" s="85"/>
      <c r="DB1183" s="85"/>
      <c r="DC1183" s="85"/>
      <c r="DD1183" s="85"/>
      <c r="DE1183" s="85"/>
      <c r="DF1183" s="85"/>
      <c r="DG1183" s="85"/>
      <c r="DH1183" s="85"/>
      <c r="DI1183" s="85"/>
      <c r="DJ1183" s="85"/>
      <c r="DK1183" s="85"/>
      <c r="DL1183" s="85"/>
    </row>
    <row r="1184" spans="1:116" s="12" customFormat="1" ht="48" customHeight="1">
      <c r="A1184" s="13"/>
      <c r="B1184" s="97">
        <v>105</v>
      </c>
      <c r="C1184" s="33" t="s">
        <v>3442</v>
      </c>
      <c r="D1184" s="16" t="s">
        <v>3443</v>
      </c>
      <c r="E1184" s="31">
        <v>9332</v>
      </c>
      <c r="F1184" s="29"/>
      <c r="G1184" s="92"/>
      <c r="H1184" s="92">
        <f t="shared" si="20"/>
        <v>9332</v>
      </c>
      <c r="I1184" s="16" t="s">
        <v>67</v>
      </c>
      <c r="J1184" s="107"/>
      <c r="K1184" s="105"/>
      <c r="L1184" s="107"/>
      <c r="M1184" s="103"/>
      <c r="N1184" s="107"/>
      <c r="O1184" s="268" t="s">
        <v>3563</v>
      </c>
      <c r="P1184" s="16" t="s">
        <v>3564</v>
      </c>
      <c r="Q1184" s="22"/>
      <c r="R1184" s="23"/>
      <c r="S1184" s="85"/>
      <c r="T1184" s="85"/>
      <c r="U1184" s="85"/>
      <c r="V1184" s="85"/>
      <c r="W1184" s="85"/>
      <c r="X1184" s="85"/>
      <c r="Y1184" s="85"/>
      <c r="Z1184" s="85"/>
      <c r="AA1184" s="85"/>
      <c r="AB1184" s="85"/>
      <c r="AC1184" s="85"/>
      <c r="AD1184" s="85"/>
      <c r="AE1184" s="85"/>
      <c r="AF1184" s="85"/>
      <c r="AG1184" s="85"/>
      <c r="AH1184" s="85"/>
      <c r="AI1184" s="85"/>
      <c r="AJ1184" s="85"/>
      <c r="AK1184" s="85"/>
      <c r="AL1184" s="85"/>
      <c r="AM1184" s="85"/>
      <c r="AN1184" s="85"/>
      <c r="AO1184" s="85"/>
      <c r="AP1184" s="85"/>
      <c r="AQ1184" s="85"/>
      <c r="AR1184" s="85"/>
      <c r="AS1184" s="85"/>
      <c r="AT1184" s="85"/>
      <c r="AU1184" s="85"/>
      <c r="AV1184" s="85"/>
      <c r="AW1184" s="85"/>
      <c r="AX1184" s="85"/>
      <c r="AY1184" s="85"/>
      <c r="AZ1184" s="85"/>
      <c r="BA1184" s="85"/>
      <c r="BB1184" s="85"/>
      <c r="BC1184" s="85"/>
      <c r="BD1184" s="85"/>
      <c r="BE1184" s="85"/>
      <c r="BF1184" s="85"/>
      <c r="BG1184" s="85"/>
      <c r="BH1184" s="85"/>
      <c r="BI1184" s="85"/>
      <c r="BJ1184" s="85"/>
      <c r="BK1184" s="85"/>
      <c r="BL1184" s="85"/>
      <c r="BM1184" s="85"/>
      <c r="BN1184" s="85"/>
      <c r="BO1184" s="85"/>
      <c r="BP1184" s="85"/>
      <c r="BQ1184" s="85"/>
      <c r="BR1184" s="85"/>
      <c r="BS1184" s="85"/>
      <c r="BT1184" s="85"/>
      <c r="BU1184" s="85"/>
      <c r="BV1184" s="85"/>
      <c r="BW1184" s="85"/>
      <c r="BX1184" s="85"/>
      <c r="BY1184" s="85"/>
      <c r="BZ1184" s="85"/>
      <c r="CA1184" s="85"/>
      <c r="CB1184" s="85"/>
      <c r="CC1184" s="85"/>
      <c r="CD1184" s="85"/>
      <c r="CE1184" s="85"/>
      <c r="CF1184" s="85"/>
      <c r="CG1184" s="85"/>
      <c r="CH1184" s="85"/>
      <c r="CI1184" s="85"/>
      <c r="CJ1184" s="85"/>
      <c r="CK1184" s="85"/>
      <c r="CL1184" s="85"/>
      <c r="CM1184" s="85"/>
      <c r="CN1184" s="85"/>
      <c r="CO1184" s="85"/>
      <c r="CP1184" s="85"/>
      <c r="CQ1184" s="85"/>
      <c r="CR1184" s="85"/>
      <c r="CS1184" s="85"/>
      <c r="CT1184" s="85"/>
      <c r="CU1184" s="85"/>
      <c r="CV1184" s="85"/>
      <c r="CW1184" s="85"/>
      <c r="CX1184" s="85"/>
      <c r="CY1184" s="85"/>
      <c r="CZ1184" s="85"/>
      <c r="DA1184" s="85"/>
      <c r="DB1184" s="85"/>
      <c r="DC1184" s="85"/>
      <c r="DD1184" s="85"/>
      <c r="DE1184" s="85"/>
      <c r="DF1184" s="85"/>
      <c r="DG1184" s="85"/>
      <c r="DH1184" s="85"/>
      <c r="DI1184" s="85"/>
      <c r="DJ1184" s="85"/>
      <c r="DK1184" s="85"/>
      <c r="DL1184" s="85"/>
    </row>
    <row r="1185" spans="1:116" s="12" customFormat="1" ht="48" customHeight="1">
      <c r="A1185" s="13"/>
      <c r="B1185" s="97">
        <v>106</v>
      </c>
      <c r="C1185" s="33" t="s">
        <v>3444</v>
      </c>
      <c r="D1185" s="16" t="s">
        <v>3445</v>
      </c>
      <c r="E1185" s="31">
        <v>788</v>
      </c>
      <c r="F1185" s="29"/>
      <c r="G1185" s="92"/>
      <c r="H1185" s="92">
        <f t="shared" si="20"/>
        <v>788</v>
      </c>
      <c r="I1185" s="16" t="s">
        <v>67</v>
      </c>
      <c r="J1185" s="107"/>
      <c r="K1185" s="105"/>
      <c r="L1185" s="107"/>
      <c r="M1185" s="103"/>
      <c r="N1185" s="107"/>
      <c r="O1185" s="268" t="s">
        <v>3565</v>
      </c>
      <c r="P1185" s="16" t="s">
        <v>3566</v>
      </c>
      <c r="Q1185" s="22"/>
      <c r="R1185" s="23"/>
      <c r="S1185" s="85"/>
      <c r="T1185" s="85"/>
      <c r="U1185" s="85"/>
      <c r="V1185" s="85"/>
      <c r="W1185" s="85"/>
      <c r="X1185" s="85"/>
      <c r="Y1185" s="85"/>
      <c r="Z1185" s="85"/>
      <c r="AA1185" s="85"/>
      <c r="AB1185" s="85"/>
      <c r="AC1185" s="85"/>
      <c r="AD1185" s="85"/>
      <c r="AE1185" s="85"/>
      <c r="AF1185" s="85"/>
      <c r="AG1185" s="85"/>
      <c r="AH1185" s="85"/>
      <c r="AI1185" s="85"/>
      <c r="AJ1185" s="85"/>
      <c r="AK1185" s="85"/>
      <c r="AL1185" s="85"/>
      <c r="AM1185" s="85"/>
      <c r="AN1185" s="85"/>
      <c r="AO1185" s="85"/>
      <c r="AP1185" s="85"/>
      <c r="AQ1185" s="85"/>
      <c r="AR1185" s="85"/>
      <c r="AS1185" s="85"/>
      <c r="AT1185" s="85"/>
      <c r="AU1185" s="85"/>
      <c r="AV1185" s="85"/>
      <c r="AW1185" s="85"/>
      <c r="AX1185" s="85"/>
      <c r="AY1185" s="85"/>
      <c r="AZ1185" s="85"/>
      <c r="BA1185" s="85"/>
      <c r="BB1185" s="85"/>
      <c r="BC1185" s="85"/>
      <c r="BD1185" s="85"/>
      <c r="BE1185" s="85"/>
      <c r="BF1185" s="85"/>
      <c r="BG1185" s="85"/>
      <c r="BH1185" s="85"/>
      <c r="BI1185" s="85"/>
      <c r="BJ1185" s="85"/>
      <c r="BK1185" s="85"/>
      <c r="BL1185" s="85"/>
      <c r="BM1185" s="85"/>
      <c r="BN1185" s="85"/>
      <c r="BO1185" s="85"/>
      <c r="BP1185" s="85"/>
      <c r="BQ1185" s="85"/>
      <c r="BR1185" s="85"/>
      <c r="BS1185" s="85"/>
      <c r="BT1185" s="85"/>
      <c r="BU1185" s="85"/>
      <c r="BV1185" s="85"/>
      <c r="BW1185" s="85"/>
      <c r="BX1185" s="85"/>
      <c r="BY1185" s="85"/>
      <c r="BZ1185" s="85"/>
      <c r="CA1185" s="85"/>
      <c r="CB1185" s="85"/>
      <c r="CC1185" s="85"/>
      <c r="CD1185" s="85"/>
      <c r="CE1185" s="85"/>
      <c r="CF1185" s="85"/>
      <c r="CG1185" s="85"/>
      <c r="CH1185" s="85"/>
      <c r="CI1185" s="85"/>
      <c r="CJ1185" s="85"/>
      <c r="CK1185" s="85"/>
      <c r="CL1185" s="85"/>
      <c r="CM1185" s="85"/>
      <c r="CN1185" s="85"/>
      <c r="CO1185" s="85"/>
      <c r="CP1185" s="85"/>
      <c r="CQ1185" s="85"/>
      <c r="CR1185" s="85"/>
      <c r="CS1185" s="85"/>
      <c r="CT1185" s="85"/>
      <c r="CU1185" s="85"/>
      <c r="CV1185" s="85"/>
      <c r="CW1185" s="85"/>
      <c r="CX1185" s="85"/>
      <c r="CY1185" s="85"/>
      <c r="CZ1185" s="85"/>
      <c r="DA1185" s="85"/>
      <c r="DB1185" s="85"/>
      <c r="DC1185" s="85"/>
      <c r="DD1185" s="85"/>
      <c r="DE1185" s="85"/>
      <c r="DF1185" s="85"/>
      <c r="DG1185" s="85"/>
      <c r="DH1185" s="85"/>
      <c r="DI1185" s="85"/>
      <c r="DJ1185" s="85"/>
      <c r="DK1185" s="85"/>
      <c r="DL1185" s="85"/>
    </row>
    <row r="1186" spans="1:116" s="12" customFormat="1" ht="48" customHeight="1">
      <c r="A1186" s="13"/>
      <c r="B1186" s="98">
        <v>107</v>
      </c>
      <c r="C1186" s="33" t="s">
        <v>3446</v>
      </c>
      <c r="D1186" s="16" t="s">
        <v>3447</v>
      </c>
      <c r="E1186" s="31">
        <v>1700</v>
      </c>
      <c r="F1186" s="29"/>
      <c r="G1186" s="92"/>
      <c r="H1186" s="92">
        <f t="shared" si="20"/>
        <v>1700</v>
      </c>
      <c r="I1186" s="16" t="s">
        <v>67</v>
      </c>
      <c r="J1186" s="107"/>
      <c r="K1186" s="105"/>
      <c r="L1186" s="107"/>
      <c r="M1186" s="103"/>
      <c r="N1186" s="107"/>
      <c r="O1186" s="268" t="s">
        <v>3567</v>
      </c>
      <c r="P1186" s="16" t="s">
        <v>3568</v>
      </c>
      <c r="Q1186" s="22"/>
      <c r="R1186" s="23"/>
      <c r="S1186" s="85"/>
      <c r="T1186" s="85"/>
      <c r="U1186" s="85"/>
      <c r="V1186" s="85"/>
      <c r="W1186" s="85"/>
      <c r="X1186" s="85"/>
      <c r="Y1186" s="85"/>
      <c r="Z1186" s="85"/>
      <c r="AA1186" s="85"/>
      <c r="AB1186" s="85"/>
      <c r="AC1186" s="85"/>
      <c r="AD1186" s="85"/>
      <c r="AE1186" s="85"/>
      <c r="AF1186" s="85"/>
      <c r="AG1186" s="85"/>
      <c r="AH1186" s="85"/>
      <c r="AI1186" s="85"/>
      <c r="AJ1186" s="85"/>
      <c r="AK1186" s="85"/>
      <c r="AL1186" s="85"/>
      <c r="AM1186" s="85"/>
      <c r="AN1186" s="85"/>
      <c r="AO1186" s="85"/>
      <c r="AP1186" s="85"/>
      <c r="AQ1186" s="85"/>
      <c r="AR1186" s="85"/>
      <c r="AS1186" s="85"/>
      <c r="AT1186" s="85"/>
      <c r="AU1186" s="85"/>
      <c r="AV1186" s="85"/>
      <c r="AW1186" s="85"/>
      <c r="AX1186" s="85"/>
      <c r="AY1186" s="85"/>
      <c r="AZ1186" s="85"/>
      <c r="BA1186" s="85"/>
      <c r="BB1186" s="85"/>
      <c r="BC1186" s="85"/>
      <c r="BD1186" s="85"/>
      <c r="BE1186" s="85"/>
      <c r="BF1186" s="85"/>
      <c r="BG1186" s="85"/>
      <c r="BH1186" s="85"/>
      <c r="BI1186" s="85"/>
      <c r="BJ1186" s="85"/>
      <c r="BK1186" s="85"/>
      <c r="BL1186" s="85"/>
      <c r="BM1186" s="85"/>
      <c r="BN1186" s="85"/>
      <c r="BO1186" s="85"/>
      <c r="BP1186" s="85"/>
      <c r="BQ1186" s="85"/>
      <c r="BR1186" s="85"/>
      <c r="BS1186" s="85"/>
      <c r="BT1186" s="85"/>
      <c r="BU1186" s="85"/>
      <c r="BV1186" s="85"/>
      <c r="BW1186" s="85"/>
      <c r="BX1186" s="85"/>
      <c r="BY1186" s="85"/>
      <c r="BZ1186" s="85"/>
      <c r="CA1186" s="85"/>
      <c r="CB1186" s="85"/>
      <c r="CC1186" s="85"/>
      <c r="CD1186" s="85"/>
      <c r="CE1186" s="85"/>
      <c r="CF1186" s="85"/>
      <c r="CG1186" s="85"/>
      <c r="CH1186" s="85"/>
      <c r="CI1186" s="85"/>
      <c r="CJ1186" s="85"/>
      <c r="CK1186" s="85"/>
      <c r="CL1186" s="85"/>
      <c r="CM1186" s="85"/>
      <c r="CN1186" s="85"/>
      <c r="CO1186" s="85"/>
      <c r="CP1186" s="85"/>
      <c r="CQ1186" s="85"/>
      <c r="CR1186" s="85"/>
      <c r="CS1186" s="85"/>
      <c r="CT1186" s="85"/>
      <c r="CU1186" s="85"/>
      <c r="CV1186" s="85"/>
      <c r="CW1186" s="85"/>
      <c r="CX1186" s="85"/>
      <c r="CY1186" s="85"/>
      <c r="CZ1186" s="85"/>
      <c r="DA1186" s="85"/>
      <c r="DB1186" s="85"/>
      <c r="DC1186" s="85"/>
      <c r="DD1186" s="85"/>
      <c r="DE1186" s="85"/>
      <c r="DF1186" s="85"/>
      <c r="DG1186" s="85"/>
      <c r="DH1186" s="85"/>
      <c r="DI1186" s="85"/>
      <c r="DJ1186" s="85"/>
      <c r="DK1186" s="85"/>
      <c r="DL1186" s="85"/>
    </row>
    <row r="1187" spans="1:116" s="12" customFormat="1" ht="48" customHeight="1">
      <c r="A1187" s="13"/>
      <c r="B1187" s="97">
        <v>108</v>
      </c>
      <c r="C1187" s="270" t="s">
        <v>3448</v>
      </c>
      <c r="D1187" s="16" t="s">
        <v>3449</v>
      </c>
      <c r="E1187" s="31">
        <v>7695</v>
      </c>
      <c r="F1187" s="29"/>
      <c r="G1187" s="92"/>
      <c r="H1187" s="92">
        <f t="shared" si="20"/>
        <v>7695</v>
      </c>
      <c r="I1187" s="16" t="s">
        <v>67</v>
      </c>
      <c r="J1187" s="107"/>
      <c r="K1187" s="105"/>
      <c r="L1187" s="107"/>
      <c r="M1187" s="103"/>
      <c r="N1187" s="107"/>
      <c r="O1187" s="268" t="s">
        <v>3569</v>
      </c>
      <c r="P1187" s="16" t="s">
        <v>3570</v>
      </c>
      <c r="Q1187" s="22"/>
      <c r="R1187" s="23"/>
      <c r="S1187" s="85"/>
      <c r="T1187" s="85"/>
      <c r="U1187" s="85"/>
      <c r="V1187" s="85"/>
      <c r="W1187" s="85"/>
      <c r="X1187" s="85"/>
      <c r="Y1187" s="85"/>
      <c r="Z1187" s="85"/>
      <c r="AA1187" s="85"/>
      <c r="AB1187" s="85"/>
      <c r="AC1187" s="85"/>
      <c r="AD1187" s="85"/>
      <c r="AE1187" s="85"/>
      <c r="AF1187" s="85"/>
      <c r="AG1187" s="85"/>
      <c r="AH1187" s="85"/>
      <c r="AI1187" s="85"/>
      <c r="AJ1187" s="85"/>
      <c r="AK1187" s="85"/>
      <c r="AL1187" s="85"/>
      <c r="AM1187" s="85"/>
      <c r="AN1187" s="85"/>
      <c r="AO1187" s="85"/>
      <c r="AP1187" s="85"/>
      <c r="AQ1187" s="85"/>
      <c r="AR1187" s="85"/>
      <c r="AS1187" s="85"/>
      <c r="AT1187" s="85"/>
      <c r="AU1187" s="85"/>
      <c r="AV1187" s="85"/>
      <c r="AW1187" s="85"/>
      <c r="AX1187" s="85"/>
      <c r="AY1187" s="85"/>
      <c r="AZ1187" s="85"/>
      <c r="BA1187" s="85"/>
      <c r="BB1187" s="85"/>
      <c r="BC1187" s="85"/>
      <c r="BD1187" s="85"/>
      <c r="BE1187" s="85"/>
      <c r="BF1187" s="85"/>
      <c r="BG1187" s="85"/>
      <c r="BH1187" s="85"/>
      <c r="BI1187" s="85"/>
      <c r="BJ1187" s="85"/>
      <c r="BK1187" s="85"/>
      <c r="BL1187" s="85"/>
      <c r="BM1187" s="85"/>
      <c r="BN1187" s="85"/>
      <c r="BO1187" s="85"/>
      <c r="BP1187" s="85"/>
      <c r="BQ1187" s="85"/>
      <c r="BR1187" s="85"/>
      <c r="BS1187" s="85"/>
      <c r="BT1187" s="85"/>
      <c r="BU1187" s="85"/>
      <c r="BV1187" s="85"/>
      <c r="BW1187" s="85"/>
      <c r="BX1187" s="85"/>
      <c r="BY1187" s="85"/>
      <c r="BZ1187" s="85"/>
      <c r="CA1187" s="85"/>
      <c r="CB1187" s="85"/>
      <c r="CC1187" s="85"/>
      <c r="CD1187" s="85"/>
      <c r="CE1187" s="85"/>
      <c r="CF1187" s="85"/>
      <c r="CG1187" s="85"/>
      <c r="CH1187" s="85"/>
      <c r="CI1187" s="85"/>
      <c r="CJ1187" s="85"/>
      <c r="CK1187" s="85"/>
      <c r="CL1187" s="85"/>
      <c r="CM1187" s="85"/>
      <c r="CN1187" s="85"/>
      <c r="CO1187" s="85"/>
      <c r="CP1187" s="85"/>
      <c r="CQ1187" s="85"/>
      <c r="CR1187" s="85"/>
      <c r="CS1187" s="85"/>
      <c r="CT1187" s="85"/>
      <c r="CU1187" s="85"/>
      <c r="CV1187" s="85"/>
      <c r="CW1187" s="85"/>
      <c r="CX1187" s="85"/>
      <c r="CY1187" s="85"/>
      <c r="CZ1187" s="85"/>
      <c r="DA1187" s="85"/>
      <c r="DB1187" s="85"/>
      <c r="DC1187" s="85"/>
      <c r="DD1187" s="85"/>
      <c r="DE1187" s="85"/>
      <c r="DF1187" s="85"/>
      <c r="DG1187" s="85"/>
      <c r="DH1187" s="85"/>
      <c r="DI1187" s="85"/>
      <c r="DJ1187" s="85"/>
      <c r="DK1187" s="85"/>
      <c r="DL1187" s="85"/>
    </row>
    <row r="1188" spans="1:116" s="12" customFormat="1" ht="48" customHeight="1">
      <c r="A1188" s="13"/>
      <c r="B1188" s="97">
        <v>109</v>
      </c>
      <c r="C1188" s="16" t="s">
        <v>3450</v>
      </c>
      <c r="D1188" s="29" t="s">
        <v>3451</v>
      </c>
      <c r="E1188" s="31">
        <v>1975</v>
      </c>
      <c r="F1188" s="29"/>
      <c r="G1188" s="92"/>
      <c r="H1188" s="92">
        <f t="shared" si="20"/>
        <v>1975</v>
      </c>
      <c r="I1188" s="16" t="s">
        <v>67</v>
      </c>
      <c r="J1188" s="107"/>
      <c r="K1188" s="105"/>
      <c r="L1188" s="107"/>
      <c r="M1188" s="103"/>
      <c r="N1188" s="107"/>
      <c r="O1188" s="268" t="s">
        <v>3571</v>
      </c>
      <c r="P1188" s="16" t="s">
        <v>3572</v>
      </c>
      <c r="Q1188" s="22"/>
      <c r="R1188" s="23"/>
      <c r="S1188" s="85"/>
      <c r="T1188" s="85"/>
      <c r="U1188" s="85"/>
      <c r="V1188" s="85"/>
      <c r="W1188" s="85"/>
      <c r="X1188" s="85"/>
      <c r="Y1188" s="85"/>
      <c r="Z1188" s="85"/>
      <c r="AA1188" s="85"/>
      <c r="AB1188" s="85"/>
      <c r="AC1188" s="85"/>
      <c r="AD1188" s="85"/>
      <c r="AE1188" s="85"/>
      <c r="AF1188" s="85"/>
      <c r="AG1188" s="85"/>
      <c r="AH1188" s="85"/>
      <c r="AI1188" s="85"/>
      <c r="AJ1188" s="85"/>
      <c r="AK1188" s="85"/>
      <c r="AL1188" s="85"/>
      <c r="AM1188" s="85"/>
      <c r="AN1188" s="85"/>
      <c r="AO1188" s="85"/>
      <c r="AP1188" s="85"/>
      <c r="AQ1188" s="85"/>
      <c r="AR1188" s="85"/>
      <c r="AS1188" s="85"/>
      <c r="AT1188" s="85"/>
      <c r="AU1188" s="85"/>
      <c r="AV1188" s="85"/>
      <c r="AW1188" s="85"/>
      <c r="AX1188" s="85"/>
      <c r="AY1188" s="85"/>
      <c r="AZ1188" s="85"/>
      <c r="BA1188" s="85"/>
      <c r="BB1188" s="85"/>
      <c r="BC1188" s="85"/>
      <c r="BD1188" s="85"/>
      <c r="BE1188" s="85"/>
      <c r="BF1188" s="85"/>
      <c r="BG1188" s="85"/>
      <c r="BH1188" s="85"/>
      <c r="BI1188" s="85"/>
      <c r="BJ1188" s="85"/>
      <c r="BK1188" s="85"/>
      <c r="BL1188" s="85"/>
      <c r="BM1188" s="85"/>
      <c r="BN1188" s="85"/>
      <c r="BO1188" s="85"/>
      <c r="BP1188" s="85"/>
      <c r="BQ1188" s="85"/>
      <c r="BR1188" s="85"/>
      <c r="BS1188" s="85"/>
      <c r="BT1188" s="85"/>
      <c r="BU1188" s="85"/>
      <c r="BV1188" s="85"/>
      <c r="BW1188" s="85"/>
      <c r="BX1188" s="85"/>
      <c r="BY1188" s="85"/>
      <c r="BZ1188" s="85"/>
      <c r="CA1188" s="85"/>
      <c r="CB1188" s="85"/>
      <c r="CC1188" s="85"/>
      <c r="CD1188" s="85"/>
      <c r="CE1188" s="85"/>
      <c r="CF1188" s="85"/>
      <c r="CG1188" s="85"/>
      <c r="CH1188" s="85"/>
      <c r="CI1188" s="85"/>
      <c r="CJ1188" s="85"/>
      <c r="CK1188" s="85"/>
      <c r="CL1188" s="85"/>
      <c r="CM1188" s="85"/>
      <c r="CN1188" s="85"/>
      <c r="CO1188" s="85"/>
      <c r="CP1188" s="85"/>
      <c r="CQ1188" s="85"/>
      <c r="CR1188" s="85"/>
      <c r="CS1188" s="85"/>
      <c r="CT1188" s="85"/>
      <c r="CU1188" s="85"/>
      <c r="CV1188" s="85"/>
      <c r="CW1188" s="85"/>
      <c r="CX1188" s="85"/>
      <c r="CY1188" s="85"/>
      <c r="CZ1188" s="85"/>
      <c r="DA1188" s="85"/>
      <c r="DB1188" s="85"/>
      <c r="DC1188" s="85"/>
      <c r="DD1188" s="85"/>
      <c r="DE1188" s="85"/>
      <c r="DF1188" s="85"/>
      <c r="DG1188" s="85"/>
      <c r="DH1188" s="85"/>
      <c r="DI1188" s="85"/>
      <c r="DJ1188" s="85"/>
      <c r="DK1188" s="85"/>
      <c r="DL1188" s="85"/>
    </row>
    <row r="1189" spans="1:116" s="12" customFormat="1" ht="48" customHeight="1">
      <c r="A1189" s="13"/>
      <c r="B1189" s="98">
        <v>110</v>
      </c>
      <c r="C1189" s="271" t="s">
        <v>3452</v>
      </c>
      <c r="D1189" s="16" t="s">
        <v>3453</v>
      </c>
      <c r="E1189" s="31">
        <v>874</v>
      </c>
      <c r="F1189" s="29"/>
      <c r="G1189" s="92"/>
      <c r="H1189" s="92">
        <f t="shared" si="20"/>
        <v>874</v>
      </c>
      <c r="I1189" s="16" t="s">
        <v>67</v>
      </c>
      <c r="J1189" s="107"/>
      <c r="K1189" s="105"/>
      <c r="L1189" s="107"/>
      <c r="M1189" s="103"/>
      <c r="N1189" s="107"/>
      <c r="O1189" s="16" t="s">
        <v>3573</v>
      </c>
      <c r="P1189" s="16" t="s">
        <v>3574</v>
      </c>
      <c r="Q1189" s="22"/>
      <c r="R1189" s="23"/>
      <c r="S1189" s="85"/>
      <c r="T1189" s="85"/>
      <c r="U1189" s="85"/>
      <c r="V1189" s="85"/>
      <c r="W1189" s="85"/>
      <c r="X1189" s="85"/>
      <c r="Y1189" s="85"/>
      <c r="Z1189" s="85"/>
      <c r="AA1189" s="85"/>
      <c r="AB1189" s="85"/>
      <c r="AC1189" s="85"/>
      <c r="AD1189" s="85"/>
      <c r="AE1189" s="85"/>
      <c r="AF1189" s="85"/>
      <c r="AG1189" s="85"/>
      <c r="AH1189" s="85"/>
      <c r="AI1189" s="85"/>
      <c r="AJ1189" s="85"/>
      <c r="AK1189" s="85"/>
      <c r="AL1189" s="85"/>
      <c r="AM1189" s="85"/>
      <c r="AN1189" s="85"/>
      <c r="AO1189" s="85"/>
      <c r="AP1189" s="85"/>
      <c r="AQ1189" s="85"/>
      <c r="AR1189" s="85"/>
      <c r="AS1189" s="85"/>
      <c r="AT1189" s="85"/>
      <c r="AU1189" s="85"/>
      <c r="AV1189" s="85"/>
      <c r="AW1189" s="85"/>
      <c r="AX1189" s="85"/>
      <c r="AY1189" s="85"/>
      <c r="AZ1189" s="85"/>
      <c r="BA1189" s="85"/>
      <c r="BB1189" s="85"/>
      <c r="BC1189" s="85"/>
      <c r="BD1189" s="85"/>
      <c r="BE1189" s="85"/>
      <c r="BF1189" s="85"/>
      <c r="BG1189" s="85"/>
      <c r="BH1189" s="85"/>
      <c r="BI1189" s="85"/>
      <c r="BJ1189" s="85"/>
      <c r="BK1189" s="85"/>
      <c r="BL1189" s="85"/>
      <c r="BM1189" s="85"/>
      <c r="BN1189" s="85"/>
      <c r="BO1189" s="85"/>
      <c r="BP1189" s="85"/>
      <c r="BQ1189" s="85"/>
      <c r="BR1189" s="85"/>
      <c r="BS1189" s="85"/>
      <c r="BT1189" s="85"/>
      <c r="BU1189" s="85"/>
      <c r="BV1189" s="85"/>
      <c r="BW1189" s="85"/>
      <c r="BX1189" s="85"/>
      <c r="BY1189" s="85"/>
      <c r="BZ1189" s="85"/>
      <c r="CA1189" s="85"/>
      <c r="CB1189" s="85"/>
      <c r="CC1189" s="85"/>
      <c r="CD1189" s="85"/>
      <c r="CE1189" s="85"/>
      <c r="CF1189" s="85"/>
      <c r="CG1189" s="85"/>
      <c r="CH1189" s="85"/>
      <c r="CI1189" s="85"/>
      <c r="CJ1189" s="85"/>
      <c r="CK1189" s="85"/>
      <c r="CL1189" s="85"/>
      <c r="CM1189" s="85"/>
      <c r="CN1189" s="85"/>
      <c r="CO1189" s="85"/>
      <c r="CP1189" s="85"/>
      <c r="CQ1189" s="85"/>
      <c r="CR1189" s="85"/>
      <c r="CS1189" s="85"/>
      <c r="CT1189" s="85"/>
      <c r="CU1189" s="85"/>
      <c r="CV1189" s="85"/>
      <c r="CW1189" s="85"/>
      <c r="CX1189" s="85"/>
      <c r="CY1189" s="85"/>
      <c r="CZ1189" s="85"/>
      <c r="DA1189" s="85"/>
      <c r="DB1189" s="85"/>
      <c r="DC1189" s="85"/>
      <c r="DD1189" s="85"/>
      <c r="DE1189" s="85"/>
      <c r="DF1189" s="85"/>
      <c r="DG1189" s="85"/>
      <c r="DH1189" s="85"/>
      <c r="DI1189" s="85"/>
      <c r="DJ1189" s="85"/>
      <c r="DK1189" s="85"/>
      <c r="DL1189" s="85"/>
    </row>
    <row r="1190" spans="1:116" s="12" customFormat="1" ht="48" customHeight="1">
      <c r="A1190" s="13"/>
      <c r="B1190" s="97">
        <v>111</v>
      </c>
      <c r="C1190" s="16" t="s">
        <v>3454</v>
      </c>
      <c r="D1190" s="29" t="s">
        <v>3455</v>
      </c>
      <c r="E1190" s="31">
        <v>5000</v>
      </c>
      <c r="F1190" s="29"/>
      <c r="G1190" s="92"/>
      <c r="H1190" s="92">
        <f t="shared" si="20"/>
        <v>5000</v>
      </c>
      <c r="I1190" s="16" t="s">
        <v>67</v>
      </c>
      <c r="J1190" s="107"/>
      <c r="K1190" s="105"/>
      <c r="L1190" s="107"/>
      <c r="M1190" s="103"/>
      <c r="N1190" s="107"/>
      <c r="O1190" s="16" t="s">
        <v>3575</v>
      </c>
      <c r="P1190" s="16" t="s">
        <v>3576</v>
      </c>
      <c r="Q1190" s="22"/>
      <c r="R1190" s="23"/>
      <c r="S1190" s="85"/>
      <c r="T1190" s="85"/>
      <c r="U1190" s="85"/>
      <c r="V1190" s="85"/>
      <c r="W1190" s="85"/>
      <c r="X1190" s="85"/>
      <c r="Y1190" s="85"/>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c r="AT1190" s="85"/>
      <c r="AU1190" s="85"/>
      <c r="AV1190" s="85"/>
      <c r="AW1190" s="85"/>
      <c r="AX1190" s="85"/>
      <c r="AY1190" s="85"/>
      <c r="AZ1190" s="85"/>
      <c r="BA1190" s="85"/>
      <c r="BB1190" s="85"/>
      <c r="BC1190" s="85"/>
      <c r="BD1190" s="85"/>
      <c r="BE1190" s="85"/>
      <c r="BF1190" s="85"/>
      <c r="BG1190" s="85"/>
      <c r="BH1190" s="85"/>
      <c r="BI1190" s="85"/>
      <c r="BJ1190" s="85"/>
      <c r="BK1190" s="85"/>
      <c r="BL1190" s="85"/>
      <c r="BM1190" s="85"/>
      <c r="BN1190" s="85"/>
      <c r="BO1190" s="85"/>
      <c r="BP1190" s="85"/>
      <c r="BQ1190" s="85"/>
      <c r="BR1190" s="85"/>
      <c r="BS1190" s="85"/>
      <c r="BT1190" s="85"/>
      <c r="BU1190" s="85"/>
      <c r="BV1190" s="85"/>
      <c r="BW1190" s="85"/>
      <c r="BX1190" s="85"/>
      <c r="BY1190" s="85"/>
      <c r="BZ1190" s="85"/>
      <c r="CA1190" s="85"/>
      <c r="CB1190" s="85"/>
      <c r="CC1190" s="85"/>
      <c r="CD1190" s="85"/>
      <c r="CE1190" s="85"/>
      <c r="CF1190" s="85"/>
      <c r="CG1190" s="85"/>
      <c r="CH1190" s="85"/>
      <c r="CI1190" s="85"/>
      <c r="CJ1190" s="85"/>
      <c r="CK1190" s="85"/>
      <c r="CL1190" s="85"/>
      <c r="CM1190" s="85"/>
      <c r="CN1190" s="85"/>
      <c r="CO1190" s="85"/>
      <c r="CP1190" s="85"/>
      <c r="CQ1190" s="85"/>
      <c r="CR1190" s="85"/>
      <c r="CS1190" s="85"/>
      <c r="CT1190" s="85"/>
      <c r="CU1190" s="85"/>
      <c r="CV1190" s="85"/>
      <c r="CW1190" s="85"/>
      <c r="CX1190" s="85"/>
      <c r="CY1190" s="85"/>
      <c r="CZ1190" s="85"/>
      <c r="DA1190" s="85"/>
      <c r="DB1190" s="85"/>
      <c r="DC1190" s="85"/>
      <c r="DD1190" s="85"/>
      <c r="DE1190" s="85"/>
      <c r="DF1190" s="85"/>
      <c r="DG1190" s="85"/>
      <c r="DH1190" s="85"/>
      <c r="DI1190" s="85"/>
      <c r="DJ1190" s="85"/>
      <c r="DK1190" s="85"/>
      <c r="DL1190" s="85"/>
    </row>
    <row r="1191" spans="1:116" s="12" customFormat="1" ht="48" customHeight="1">
      <c r="A1191" s="13"/>
      <c r="B1191" s="97">
        <v>112</v>
      </c>
      <c r="C1191" s="16" t="s">
        <v>3456</v>
      </c>
      <c r="D1191" s="16" t="s">
        <v>3445</v>
      </c>
      <c r="E1191" s="31">
        <v>14802</v>
      </c>
      <c r="F1191" s="29"/>
      <c r="G1191" s="92"/>
      <c r="H1191" s="92">
        <f t="shared" si="20"/>
        <v>14802</v>
      </c>
      <c r="I1191" s="16" t="s">
        <v>67</v>
      </c>
      <c r="J1191" s="107"/>
      <c r="K1191" s="105"/>
      <c r="L1191" s="107"/>
      <c r="M1191" s="103"/>
      <c r="N1191" s="107"/>
      <c r="O1191" s="16" t="s">
        <v>3577</v>
      </c>
      <c r="P1191" s="16" t="s">
        <v>3578</v>
      </c>
      <c r="Q1191" s="22"/>
      <c r="R1191" s="23"/>
      <c r="S1191" s="85"/>
      <c r="T1191" s="85"/>
      <c r="U1191" s="85"/>
      <c r="V1191" s="85"/>
      <c r="W1191" s="85"/>
      <c r="X1191" s="85"/>
      <c r="Y1191" s="85"/>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c r="AT1191" s="85"/>
      <c r="AU1191" s="85"/>
      <c r="AV1191" s="85"/>
      <c r="AW1191" s="85"/>
      <c r="AX1191" s="85"/>
      <c r="AY1191" s="85"/>
      <c r="AZ1191" s="85"/>
      <c r="BA1191" s="85"/>
      <c r="BB1191" s="85"/>
      <c r="BC1191" s="85"/>
      <c r="BD1191" s="85"/>
      <c r="BE1191" s="85"/>
      <c r="BF1191" s="85"/>
      <c r="BG1191" s="85"/>
      <c r="BH1191" s="85"/>
      <c r="BI1191" s="85"/>
      <c r="BJ1191" s="85"/>
      <c r="BK1191" s="85"/>
      <c r="BL1191" s="85"/>
      <c r="BM1191" s="85"/>
      <c r="BN1191" s="85"/>
      <c r="BO1191" s="85"/>
      <c r="BP1191" s="85"/>
      <c r="BQ1191" s="85"/>
      <c r="BR1191" s="85"/>
      <c r="BS1191" s="85"/>
      <c r="BT1191" s="85"/>
      <c r="BU1191" s="85"/>
      <c r="BV1191" s="85"/>
      <c r="BW1191" s="85"/>
      <c r="BX1191" s="85"/>
      <c r="BY1191" s="85"/>
      <c r="BZ1191" s="85"/>
      <c r="CA1191" s="85"/>
      <c r="CB1191" s="85"/>
      <c r="CC1191" s="85"/>
      <c r="CD1191" s="85"/>
      <c r="CE1191" s="85"/>
      <c r="CF1191" s="85"/>
      <c r="CG1191" s="85"/>
      <c r="CH1191" s="85"/>
      <c r="CI1191" s="85"/>
      <c r="CJ1191" s="85"/>
      <c r="CK1191" s="85"/>
      <c r="CL1191" s="85"/>
      <c r="CM1191" s="85"/>
      <c r="CN1191" s="85"/>
      <c r="CO1191" s="85"/>
      <c r="CP1191" s="85"/>
      <c r="CQ1191" s="85"/>
      <c r="CR1191" s="85"/>
      <c r="CS1191" s="85"/>
      <c r="CT1191" s="85"/>
      <c r="CU1191" s="85"/>
      <c r="CV1191" s="85"/>
      <c r="CW1191" s="85"/>
      <c r="CX1191" s="85"/>
      <c r="CY1191" s="85"/>
      <c r="CZ1191" s="85"/>
      <c r="DA1191" s="85"/>
      <c r="DB1191" s="85"/>
      <c r="DC1191" s="85"/>
      <c r="DD1191" s="85"/>
      <c r="DE1191" s="85"/>
      <c r="DF1191" s="85"/>
      <c r="DG1191" s="85"/>
      <c r="DH1191" s="85"/>
      <c r="DI1191" s="85"/>
      <c r="DJ1191" s="85"/>
      <c r="DK1191" s="85"/>
      <c r="DL1191" s="85"/>
    </row>
    <row r="1192" spans="1:116" s="12" customFormat="1" ht="48" customHeight="1">
      <c r="A1192" s="13"/>
      <c r="B1192" s="98">
        <v>113</v>
      </c>
      <c r="C1192" s="16" t="s">
        <v>3456</v>
      </c>
      <c r="D1192" s="16" t="s">
        <v>3445</v>
      </c>
      <c r="E1192" s="31">
        <v>10215</v>
      </c>
      <c r="F1192" s="29"/>
      <c r="G1192" s="92"/>
      <c r="H1192" s="92">
        <f t="shared" si="20"/>
        <v>10215</v>
      </c>
      <c r="I1192" s="16" t="s">
        <v>67</v>
      </c>
      <c r="J1192" s="107"/>
      <c r="K1192" s="105"/>
      <c r="L1192" s="107"/>
      <c r="M1192" s="103"/>
      <c r="N1192" s="107"/>
      <c r="O1192" s="16" t="s">
        <v>3579</v>
      </c>
      <c r="P1192" s="16" t="s">
        <v>3578</v>
      </c>
      <c r="Q1192" s="22"/>
      <c r="R1192" s="23"/>
      <c r="S1192" s="85"/>
      <c r="T1192" s="85"/>
      <c r="U1192" s="85"/>
      <c r="V1192" s="85"/>
      <c r="W1192" s="85"/>
      <c r="X1192" s="85"/>
      <c r="Y1192" s="85"/>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c r="AT1192" s="85"/>
      <c r="AU1192" s="85"/>
      <c r="AV1192" s="85"/>
      <c r="AW1192" s="85"/>
      <c r="AX1192" s="85"/>
      <c r="AY1192" s="85"/>
      <c r="AZ1192" s="85"/>
      <c r="BA1192" s="85"/>
      <c r="BB1192" s="85"/>
      <c r="BC1192" s="85"/>
      <c r="BD1192" s="85"/>
      <c r="BE1192" s="85"/>
      <c r="BF1192" s="85"/>
      <c r="BG1192" s="85"/>
      <c r="BH1192" s="85"/>
      <c r="BI1192" s="85"/>
      <c r="BJ1192" s="85"/>
      <c r="BK1192" s="85"/>
      <c r="BL1192" s="85"/>
      <c r="BM1192" s="85"/>
      <c r="BN1192" s="85"/>
      <c r="BO1192" s="85"/>
      <c r="BP1192" s="85"/>
      <c r="BQ1192" s="85"/>
      <c r="BR1192" s="85"/>
      <c r="BS1192" s="85"/>
      <c r="BT1192" s="85"/>
      <c r="BU1192" s="85"/>
      <c r="BV1192" s="85"/>
      <c r="BW1192" s="85"/>
      <c r="BX1192" s="85"/>
      <c r="BY1192" s="85"/>
      <c r="BZ1192" s="85"/>
      <c r="CA1192" s="85"/>
      <c r="CB1192" s="85"/>
      <c r="CC1192" s="85"/>
      <c r="CD1192" s="85"/>
      <c r="CE1192" s="85"/>
      <c r="CF1192" s="85"/>
      <c r="CG1192" s="85"/>
      <c r="CH1192" s="85"/>
      <c r="CI1192" s="85"/>
      <c r="CJ1192" s="85"/>
      <c r="CK1192" s="85"/>
      <c r="CL1192" s="85"/>
      <c r="CM1192" s="85"/>
      <c r="CN1192" s="85"/>
      <c r="CO1192" s="85"/>
      <c r="CP1192" s="85"/>
      <c r="CQ1192" s="85"/>
      <c r="CR1192" s="85"/>
      <c r="CS1192" s="85"/>
      <c r="CT1192" s="85"/>
      <c r="CU1192" s="85"/>
      <c r="CV1192" s="85"/>
      <c r="CW1192" s="85"/>
      <c r="CX1192" s="85"/>
      <c r="CY1192" s="85"/>
      <c r="CZ1192" s="85"/>
      <c r="DA1192" s="85"/>
      <c r="DB1192" s="85"/>
      <c r="DC1192" s="85"/>
      <c r="DD1192" s="85"/>
      <c r="DE1192" s="85"/>
      <c r="DF1192" s="85"/>
      <c r="DG1192" s="85"/>
      <c r="DH1192" s="85"/>
      <c r="DI1192" s="85"/>
      <c r="DJ1192" s="85"/>
      <c r="DK1192" s="85"/>
      <c r="DL1192" s="85"/>
    </row>
    <row r="1193" spans="1:116" s="12" customFormat="1" ht="48" customHeight="1">
      <c r="A1193" s="13"/>
      <c r="B1193" s="97">
        <v>114</v>
      </c>
      <c r="C1193" s="16" t="s">
        <v>3457</v>
      </c>
      <c r="D1193" s="29" t="s">
        <v>3458</v>
      </c>
      <c r="E1193" s="31">
        <v>7200</v>
      </c>
      <c r="F1193" s="29"/>
      <c r="G1193" s="92"/>
      <c r="H1193" s="92">
        <f t="shared" si="20"/>
        <v>7200</v>
      </c>
      <c r="I1193" s="16" t="s">
        <v>67</v>
      </c>
      <c r="J1193" s="107"/>
      <c r="K1193" s="105"/>
      <c r="L1193" s="107"/>
      <c r="M1193" s="103"/>
      <c r="N1193" s="107"/>
      <c r="O1193" s="277" t="s">
        <v>3580</v>
      </c>
      <c r="P1193" s="16" t="s">
        <v>3581</v>
      </c>
      <c r="Q1193" s="22"/>
      <c r="R1193" s="23"/>
      <c r="S1193" s="85"/>
      <c r="T1193" s="85"/>
      <c r="U1193" s="85"/>
      <c r="V1193" s="85"/>
      <c r="W1193" s="85"/>
      <c r="X1193" s="85"/>
      <c r="Y1193" s="85"/>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c r="AT1193" s="85"/>
      <c r="AU1193" s="85"/>
      <c r="AV1193" s="85"/>
      <c r="AW1193" s="85"/>
      <c r="AX1193" s="85"/>
      <c r="AY1193" s="85"/>
      <c r="AZ1193" s="85"/>
      <c r="BA1193" s="85"/>
      <c r="BB1193" s="85"/>
      <c r="BC1193" s="85"/>
      <c r="BD1193" s="85"/>
      <c r="BE1193" s="85"/>
      <c r="BF1193" s="85"/>
      <c r="BG1193" s="85"/>
      <c r="BH1193" s="85"/>
      <c r="BI1193" s="85"/>
      <c r="BJ1193" s="85"/>
      <c r="BK1193" s="85"/>
      <c r="BL1193" s="85"/>
      <c r="BM1193" s="85"/>
      <c r="BN1193" s="85"/>
      <c r="BO1193" s="85"/>
      <c r="BP1193" s="85"/>
      <c r="BQ1193" s="85"/>
      <c r="BR1193" s="85"/>
      <c r="BS1193" s="85"/>
      <c r="BT1193" s="85"/>
      <c r="BU1193" s="85"/>
      <c r="BV1193" s="85"/>
      <c r="BW1193" s="85"/>
      <c r="BX1193" s="85"/>
      <c r="BY1193" s="85"/>
      <c r="BZ1193" s="85"/>
      <c r="CA1193" s="85"/>
      <c r="CB1193" s="85"/>
      <c r="CC1193" s="85"/>
      <c r="CD1193" s="85"/>
      <c r="CE1193" s="85"/>
      <c r="CF1193" s="85"/>
      <c r="CG1193" s="85"/>
      <c r="CH1193" s="85"/>
      <c r="CI1193" s="85"/>
      <c r="CJ1193" s="85"/>
      <c r="CK1193" s="85"/>
      <c r="CL1193" s="85"/>
      <c r="CM1193" s="85"/>
      <c r="CN1193" s="85"/>
      <c r="CO1193" s="85"/>
      <c r="CP1193" s="85"/>
      <c r="CQ1193" s="85"/>
      <c r="CR1193" s="85"/>
      <c r="CS1193" s="85"/>
      <c r="CT1193" s="85"/>
      <c r="CU1193" s="85"/>
      <c r="CV1193" s="85"/>
      <c r="CW1193" s="85"/>
      <c r="CX1193" s="85"/>
      <c r="CY1193" s="85"/>
      <c r="CZ1193" s="85"/>
      <c r="DA1193" s="85"/>
      <c r="DB1193" s="85"/>
      <c r="DC1193" s="85"/>
      <c r="DD1193" s="85"/>
      <c r="DE1193" s="85"/>
      <c r="DF1193" s="85"/>
      <c r="DG1193" s="85"/>
      <c r="DH1193" s="85"/>
      <c r="DI1193" s="85"/>
      <c r="DJ1193" s="85"/>
      <c r="DK1193" s="85"/>
      <c r="DL1193" s="85"/>
    </row>
    <row r="1194" spans="1:116" s="12" customFormat="1" ht="48" customHeight="1">
      <c r="A1194" s="13"/>
      <c r="B1194" s="97">
        <v>115</v>
      </c>
      <c r="C1194" s="16" t="s">
        <v>3459</v>
      </c>
      <c r="D1194" s="29" t="s">
        <v>3460</v>
      </c>
      <c r="E1194" s="31">
        <v>122963</v>
      </c>
      <c r="F1194" s="29"/>
      <c r="G1194" s="92"/>
      <c r="H1194" s="92">
        <f t="shared" si="20"/>
        <v>122963</v>
      </c>
      <c r="I1194" s="16" t="s">
        <v>67</v>
      </c>
      <c r="J1194" s="107"/>
      <c r="K1194" s="105"/>
      <c r="L1194" s="107"/>
      <c r="M1194" s="103"/>
      <c r="N1194" s="107"/>
      <c r="O1194" s="16" t="s">
        <v>3582</v>
      </c>
      <c r="P1194" s="16" t="s">
        <v>3583</v>
      </c>
      <c r="Q1194" s="22"/>
      <c r="R1194" s="23"/>
      <c r="S1194" s="85"/>
      <c r="T1194" s="85"/>
      <c r="U1194" s="85"/>
      <c r="V1194" s="85"/>
      <c r="W1194" s="85"/>
      <c r="X1194" s="85"/>
      <c r="Y1194" s="85"/>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c r="AT1194" s="85"/>
      <c r="AU1194" s="85"/>
      <c r="AV1194" s="85"/>
      <c r="AW1194" s="85"/>
      <c r="AX1194" s="85"/>
      <c r="AY1194" s="85"/>
      <c r="AZ1194" s="85"/>
      <c r="BA1194" s="85"/>
      <c r="BB1194" s="85"/>
      <c r="BC1194" s="85"/>
      <c r="BD1194" s="85"/>
      <c r="BE1194" s="85"/>
      <c r="BF1194" s="85"/>
      <c r="BG1194" s="85"/>
      <c r="BH1194" s="85"/>
      <c r="BI1194" s="85"/>
      <c r="BJ1194" s="85"/>
      <c r="BK1194" s="85"/>
      <c r="BL1194" s="85"/>
      <c r="BM1194" s="85"/>
      <c r="BN1194" s="85"/>
      <c r="BO1194" s="85"/>
      <c r="BP1194" s="85"/>
      <c r="BQ1194" s="85"/>
      <c r="BR1194" s="85"/>
      <c r="BS1194" s="85"/>
      <c r="BT1194" s="85"/>
      <c r="BU1194" s="85"/>
      <c r="BV1194" s="85"/>
      <c r="BW1194" s="85"/>
      <c r="BX1194" s="85"/>
      <c r="BY1194" s="85"/>
      <c r="BZ1194" s="85"/>
      <c r="CA1194" s="85"/>
      <c r="CB1194" s="85"/>
      <c r="CC1194" s="85"/>
      <c r="CD1194" s="85"/>
      <c r="CE1194" s="85"/>
      <c r="CF1194" s="85"/>
      <c r="CG1194" s="85"/>
      <c r="CH1194" s="85"/>
      <c r="CI1194" s="85"/>
      <c r="CJ1194" s="85"/>
      <c r="CK1194" s="85"/>
      <c r="CL1194" s="85"/>
      <c r="CM1194" s="85"/>
      <c r="CN1194" s="85"/>
      <c r="CO1194" s="85"/>
      <c r="CP1194" s="85"/>
      <c r="CQ1194" s="85"/>
      <c r="CR1194" s="85"/>
      <c r="CS1194" s="85"/>
      <c r="CT1194" s="85"/>
      <c r="CU1194" s="85"/>
      <c r="CV1194" s="85"/>
      <c r="CW1194" s="85"/>
      <c r="CX1194" s="85"/>
      <c r="CY1194" s="85"/>
      <c r="CZ1194" s="85"/>
      <c r="DA1194" s="85"/>
      <c r="DB1194" s="85"/>
      <c r="DC1194" s="85"/>
      <c r="DD1194" s="85"/>
      <c r="DE1194" s="85"/>
      <c r="DF1194" s="85"/>
      <c r="DG1194" s="85"/>
      <c r="DH1194" s="85"/>
      <c r="DI1194" s="85"/>
      <c r="DJ1194" s="85"/>
      <c r="DK1194" s="85"/>
      <c r="DL1194" s="85"/>
    </row>
    <row r="1195" spans="1:116" s="12" customFormat="1" ht="48" customHeight="1">
      <c r="A1195" s="13"/>
      <c r="B1195" s="98">
        <v>116</v>
      </c>
      <c r="C1195" s="16" t="s">
        <v>3461</v>
      </c>
      <c r="D1195" s="16" t="s">
        <v>3462</v>
      </c>
      <c r="E1195" s="31">
        <v>446771</v>
      </c>
      <c r="F1195" s="29"/>
      <c r="G1195" s="92"/>
      <c r="H1195" s="92">
        <f t="shared" si="20"/>
        <v>446771</v>
      </c>
      <c r="I1195" s="16" t="s">
        <v>67</v>
      </c>
      <c r="J1195" s="107"/>
      <c r="K1195" s="105"/>
      <c r="L1195" s="107"/>
      <c r="M1195" s="103"/>
      <c r="N1195" s="107"/>
      <c r="O1195" s="16" t="s">
        <v>3584</v>
      </c>
      <c r="P1195" s="16" t="s">
        <v>3585</v>
      </c>
      <c r="Q1195" s="22"/>
      <c r="R1195" s="23"/>
      <c r="S1195" s="85"/>
      <c r="T1195" s="85"/>
      <c r="U1195" s="85"/>
      <c r="V1195" s="85"/>
      <c r="W1195" s="85"/>
      <c r="X1195" s="85"/>
      <c r="Y1195" s="85"/>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c r="AT1195" s="85"/>
      <c r="AU1195" s="85"/>
      <c r="AV1195" s="85"/>
      <c r="AW1195" s="85"/>
      <c r="AX1195" s="85"/>
      <c r="AY1195" s="85"/>
      <c r="AZ1195" s="85"/>
      <c r="BA1195" s="85"/>
      <c r="BB1195" s="85"/>
      <c r="BC1195" s="85"/>
      <c r="BD1195" s="85"/>
      <c r="BE1195" s="85"/>
      <c r="BF1195" s="85"/>
      <c r="BG1195" s="85"/>
      <c r="BH1195" s="85"/>
      <c r="BI1195" s="85"/>
      <c r="BJ1195" s="85"/>
      <c r="BK1195" s="85"/>
      <c r="BL1195" s="85"/>
      <c r="BM1195" s="85"/>
      <c r="BN1195" s="85"/>
      <c r="BO1195" s="85"/>
      <c r="BP1195" s="85"/>
      <c r="BQ1195" s="85"/>
      <c r="BR1195" s="85"/>
      <c r="BS1195" s="85"/>
      <c r="BT1195" s="85"/>
      <c r="BU1195" s="85"/>
      <c r="BV1195" s="85"/>
      <c r="BW1195" s="85"/>
      <c r="BX1195" s="85"/>
      <c r="BY1195" s="85"/>
      <c r="BZ1195" s="85"/>
      <c r="CA1195" s="85"/>
      <c r="CB1195" s="85"/>
      <c r="CC1195" s="85"/>
      <c r="CD1195" s="85"/>
      <c r="CE1195" s="85"/>
      <c r="CF1195" s="85"/>
      <c r="CG1195" s="85"/>
      <c r="CH1195" s="85"/>
      <c r="CI1195" s="85"/>
      <c r="CJ1195" s="85"/>
      <c r="CK1195" s="85"/>
      <c r="CL1195" s="85"/>
      <c r="CM1195" s="85"/>
      <c r="CN1195" s="85"/>
      <c r="CO1195" s="85"/>
      <c r="CP1195" s="85"/>
      <c r="CQ1195" s="85"/>
      <c r="CR1195" s="85"/>
      <c r="CS1195" s="85"/>
      <c r="CT1195" s="85"/>
      <c r="CU1195" s="85"/>
      <c r="CV1195" s="85"/>
      <c r="CW1195" s="85"/>
      <c r="CX1195" s="85"/>
      <c r="CY1195" s="85"/>
      <c r="CZ1195" s="85"/>
      <c r="DA1195" s="85"/>
      <c r="DB1195" s="85"/>
      <c r="DC1195" s="85"/>
      <c r="DD1195" s="85"/>
      <c r="DE1195" s="85"/>
      <c r="DF1195" s="85"/>
      <c r="DG1195" s="85"/>
      <c r="DH1195" s="85"/>
      <c r="DI1195" s="85"/>
      <c r="DJ1195" s="85"/>
      <c r="DK1195" s="85"/>
      <c r="DL1195" s="85"/>
    </row>
    <row r="1196" spans="1:116" s="12" customFormat="1" ht="48" customHeight="1">
      <c r="A1196" s="13"/>
      <c r="B1196" s="97">
        <v>117</v>
      </c>
      <c r="C1196" s="16" t="s">
        <v>3463</v>
      </c>
      <c r="D1196" s="16" t="s">
        <v>3462</v>
      </c>
      <c r="E1196" s="31">
        <v>14364</v>
      </c>
      <c r="F1196" s="29"/>
      <c r="G1196" s="92"/>
      <c r="H1196" s="92">
        <f t="shared" si="20"/>
        <v>14364</v>
      </c>
      <c r="I1196" s="16" t="s">
        <v>67</v>
      </c>
      <c r="J1196" s="107"/>
      <c r="K1196" s="105"/>
      <c r="L1196" s="107"/>
      <c r="M1196" s="103"/>
      <c r="N1196" s="107"/>
      <c r="O1196" s="16" t="s">
        <v>3586</v>
      </c>
      <c r="P1196" s="16" t="s">
        <v>3585</v>
      </c>
      <c r="Q1196" s="22"/>
      <c r="R1196" s="23"/>
      <c r="S1196" s="85"/>
      <c r="T1196" s="85"/>
      <c r="U1196" s="85"/>
      <c r="V1196" s="85"/>
      <c r="W1196" s="85"/>
      <c r="X1196" s="85"/>
      <c r="Y1196" s="85"/>
      <c r="Z1196" s="85"/>
      <c r="AA1196" s="85"/>
      <c r="AB1196" s="85"/>
      <c r="AC1196" s="85"/>
      <c r="AD1196" s="85"/>
      <c r="AE1196" s="85"/>
      <c r="AF1196" s="85"/>
      <c r="AG1196" s="85"/>
      <c r="AH1196" s="85"/>
      <c r="AI1196" s="85"/>
      <c r="AJ1196" s="85"/>
      <c r="AK1196" s="85"/>
      <c r="AL1196" s="85"/>
      <c r="AM1196" s="85"/>
      <c r="AN1196" s="85"/>
      <c r="AO1196" s="85"/>
      <c r="AP1196" s="85"/>
      <c r="AQ1196" s="85"/>
      <c r="AR1196" s="85"/>
      <c r="AS1196" s="85"/>
      <c r="AT1196" s="85"/>
      <c r="AU1196" s="85"/>
      <c r="AV1196" s="85"/>
      <c r="AW1196" s="85"/>
      <c r="AX1196" s="85"/>
      <c r="AY1196" s="85"/>
      <c r="AZ1196" s="85"/>
      <c r="BA1196" s="85"/>
      <c r="BB1196" s="85"/>
      <c r="BC1196" s="85"/>
      <c r="BD1196" s="85"/>
      <c r="BE1196" s="85"/>
      <c r="BF1196" s="85"/>
      <c r="BG1196" s="85"/>
      <c r="BH1196" s="85"/>
      <c r="BI1196" s="85"/>
      <c r="BJ1196" s="85"/>
      <c r="BK1196" s="85"/>
      <c r="BL1196" s="85"/>
      <c r="BM1196" s="85"/>
      <c r="BN1196" s="85"/>
      <c r="BO1196" s="85"/>
      <c r="BP1196" s="85"/>
      <c r="BQ1196" s="85"/>
      <c r="BR1196" s="85"/>
      <c r="BS1196" s="85"/>
      <c r="BT1196" s="85"/>
      <c r="BU1196" s="85"/>
      <c r="BV1196" s="85"/>
      <c r="BW1196" s="85"/>
      <c r="BX1196" s="85"/>
      <c r="BY1196" s="85"/>
      <c r="BZ1196" s="85"/>
      <c r="CA1196" s="85"/>
      <c r="CB1196" s="85"/>
      <c r="CC1196" s="85"/>
      <c r="CD1196" s="85"/>
      <c r="CE1196" s="85"/>
      <c r="CF1196" s="85"/>
      <c r="CG1196" s="85"/>
      <c r="CH1196" s="85"/>
      <c r="CI1196" s="85"/>
      <c r="CJ1196" s="85"/>
      <c r="CK1196" s="85"/>
      <c r="CL1196" s="85"/>
      <c r="CM1196" s="85"/>
      <c r="CN1196" s="85"/>
      <c r="CO1196" s="85"/>
      <c r="CP1196" s="85"/>
      <c r="CQ1196" s="85"/>
      <c r="CR1196" s="85"/>
      <c r="CS1196" s="85"/>
      <c r="CT1196" s="85"/>
      <c r="CU1196" s="85"/>
      <c r="CV1196" s="85"/>
      <c r="CW1196" s="85"/>
      <c r="CX1196" s="85"/>
      <c r="CY1196" s="85"/>
      <c r="CZ1196" s="85"/>
      <c r="DA1196" s="85"/>
      <c r="DB1196" s="85"/>
      <c r="DC1196" s="85"/>
      <c r="DD1196" s="85"/>
      <c r="DE1196" s="85"/>
      <c r="DF1196" s="85"/>
      <c r="DG1196" s="85"/>
      <c r="DH1196" s="85"/>
      <c r="DI1196" s="85"/>
      <c r="DJ1196" s="85"/>
      <c r="DK1196" s="85"/>
      <c r="DL1196" s="85"/>
    </row>
    <row r="1197" spans="1:116" s="12" customFormat="1" ht="48" customHeight="1">
      <c r="A1197" s="13"/>
      <c r="B1197" s="97">
        <v>118</v>
      </c>
      <c r="C1197" s="16" t="s">
        <v>3464</v>
      </c>
      <c r="D1197" s="29" t="s">
        <v>3465</v>
      </c>
      <c r="E1197" s="31">
        <v>12389</v>
      </c>
      <c r="F1197" s="29"/>
      <c r="G1197" s="92"/>
      <c r="H1197" s="92">
        <f t="shared" si="20"/>
        <v>12389</v>
      </c>
      <c r="I1197" s="16" t="s">
        <v>67</v>
      </c>
      <c r="J1197" s="107"/>
      <c r="K1197" s="105"/>
      <c r="L1197" s="107"/>
      <c r="M1197" s="103"/>
      <c r="N1197" s="107"/>
      <c r="O1197" s="16" t="s">
        <v>3587</v>
      </c>
      <c r="P1197" s="16" t="s">
        <v>3585</v>
      </c>
      <c r="Q1197" s="22"/>
      <c r="R1197" s="23"/>
      <c r="S1197" s="85"/>
      <c r="T1197" s="85"/>
      <c r="U1197" s="85"/>
      <c r="V1197" s="85"/>
      <c r="W1197" s="85"/>
      <c r="X1197" s="85"/>
      <c r="Y1197" s="85"/>
      <c r="Z1197" s="85"/>
      <c r="AA1197" s="85"/>
      <c r="AB1197" s="85"/>
      <c r="AC1197" s="85"/>
      <c r="AD1197" s="85"/>
      <c r="AE1197" s="85"/>
      <c r="AF1197" s="85"/>
      <c r="AG1197" s="85"/>
      <c r="AH1197" s="85"/>
      <c r="AI1197" s="85"/>
      <c r="AJ1197" s="85"/>
      <c r="AK1197" s="85"/>
      <c r="AL1197" s="85"/>
      <c r="AM1197" s="85"/>
      <c r="AN1197" s="85"/>
      <c r="AO1197" s="85"/>
      <c r="AP1197" s="85"/>
      <c r="AQ1197" s="85"/>
      <c r="AR1197" s="85"/>
      <c r="AS1197" s="85"/>
      <c r="AT1197" s="85"/>
      <c r="AU1197" s="85"/>
      <c r="AV1197" s="85"/>
      <c r="AW1197" s="85"/>
      <c r="AX1197" s="85"/>
      <c r="AY1197" s="85"/>
      <c r="AZ1197" s="85"/>
      <c r="BA1197" s="85"/>
      <c r="BB1197" s="85"/>
      <c r="BC1197" s="85"/>
      <c r="BD1197" s="85"/>
      <c r="BE1197" s="85"/>
      <c r="BF1197" s="85"/>
      <c r="BG1197" s="85"/>
      <c r="BH1197" s="85"/>
      <c r="BI1197" s="85"/>
      <c r="BJ1197" s="85"/>
      <c r="BK1197" s="85"/>
      <c r="BL1197" s="85"/>
      <c r="BM1197" s="85"/>
      <c r="BN1197" s="85"/>
      <c r="BO1197" s="85"/>
      <c r="BP1197" s="85"/>
      <c r="BQ1197" s="85"/>
      <c r="BR1197" s="85"/>
      <c r="BS1197" s="85"/>
      <c r="BT1197" s="85"/>
      <c r="BU1197" s="85"/>
      <c r="BV1197" s="85"/>
      <c r="BW1197" s="85"/>
      <c r="BX1197" s="85"/>
      <c r="BY1197" s="85"/>
      <c r="BZ1197" s="85"/>
      <c r="CA1197" s="85"/>
      <c r="CB1197" s="85"/>
      <c r="CC1197" s="85"/>
      <c r="CD1197" s="85"/>
      <c r="CE1197" s="85"/>
      <c r="CF1197" s="85"/>
      <c r="CG1197" s="85"/>
      <c r="CH1197" s="85"/>
      <c r="CI1197" s="85"/>
      <c r="CJ1197" s="85"/>
      <c r="CK1197" s="85"/>
      <c r="CL1197" s="85"/>
      <c r="CM1197" s="85"/>
      <c r="CN1197" s="85"/>
      <c r="CO1197" s="85"/>
      <c r="CP1197" s="85"/>
      <c r="CQ1197" s="85"/>
      <c r="CR1197" s="85"/>
      <c r="CS1197" s="85"/>
      <c r="CT1197" s="85"/>
      <c r="CU1197" s="85"/>
      <c r="CV1197" s="85"/>
      <c r="CW1197" s="85"/>
      <c r="CX1197" s="85"/>
      <c r="CY1197" s="85"/>
      <c r="CZ1197" s="85"/>
      <c r="DA1197" s="85"/>
      <c r="DB1197" s="85"/>
      <c r="DC1197" s="85"/>
      <c r="DD1197" s="85"/>
      <c r="DE1197" s="85"/>
      <c r="DF1197" s="85"/>
      <c r="DG1197" s="85"/>
      <c r="DH1197" s="85"/>
      <c r="DI1197" s="85"/>
      <c r="DJ1197" s="85"/>
      <c r="DK1197" s="85"/>
      <c r="DL1197" s="85"/>
    </row>
    <row r="1198" spans="1:116" s="12" customFormat="1" ht="48" customHeight="1">
      <c r="A1198" s="13"/>
      <c r="B1198" s="98">
        <v>119</v>
      </c>
      <c r="C1198" s="16" t="s">
        <v>3466</v>
      </c>
      <c r="D1198" s="16" t="s">
        <v>3462</v>
      </c>
      <c r="E1198" s="31">
        <v>12409</v>
      </c>
      <c r="F1198" s="29"/>
      <c r="G1198" s="92"/>
      <c r="H1198" s="92">
        <f t="shared" si="20"/>
        <v>12409</v>
      </c>
      <c r="I1198" s="16" t="s">
        <v>67</v>
      </c>
      <c r="J1198" s="107"/>
      <c r="K1198" s="105"/>
      <c r="L1198" s="107"/>
      <c r="M1198" s="103"/>
      <c r="N1198" s="107"/>
      <c r="O1198" s="16" t="s">
        <v>3588</v>
      </c>
      <c r="P1198" s="16" t="s">
        <v>3585</v>
      </c>
      <c r="Q1198" s="22"/>
      <c r="R1198" s="23"/>
      <c r="S1198" s="85"/>
      <c r="T1198" s="85"/>
      <c r="U1198" s="85"/>
      <c r="V1198" s="85"/>
      <c r="W1198" s="85"/>
      <c r="X1198" s="85"/>
      <c r="Y1198" s="85"/>
      <c r="Z1198" s="85"/>
      <c r="AA1198" s="85"/>
      <c r="AB1198" s="85"/>
      <c r="AC1198" s="85"/>
      <c r="AD1198" s="85"/>
      <c r="AE1198" s="85"/>
      <c r="AF1198" s="85"/>
      <c r="AG1198" s="85"/>
      <c r="AH1198" s="85"/>
      <c r="AI1198" s="85"/>
      <c r="AJ1198" s="85"/>
      <c r="AK1198" s="85"/>
      <c r="AL1198" s="85"/>
      <c r="AM1198" s="85"/>
      <c r="AN1198" s="85"/>
      <c r="AO1198" s="85"/>
      <c r="AP1198" s="85"/>
      <c r="AQ1198" s="85"/>
      <c r="AR1198" s="85"/>
      <c r="AS1198" s="85"/>
      <c r="AT1198" s="85"/>
      <c r="AU1198" s="85"/>
      <c r="AV1198" s="85"/>
      <c r="AW1198" s="85"/>
      <c r="AX1198" s="85"/>
      <c r="AY1198" s="85"/>
      <c r="AZ1198" s="85"/>
      <c r="BA1198" s="85"/>
      <c r="BB1198" s="85"/>
      <c r="BC1198" s="85"/>
      <c r="BD1198" s="85"/>
      <c r="BE1198" s="85"/>
      <c r="BF1198" s="85"/>
      <c r="BG1198" s="85"/>
      <c r="BH1198" s="85"/>
      <c r="BI1198" s="85"/>
      <c r="BJ1198" s="85"/>
      <c r="BK1198" s="85"/>
      <c r="BL1198" s="85"/>
      <c r="BM1198" s="85"/>
      <c r="BN1198" s="85"/>
      <c r="BO1198" s="85"/>
      <c r="BP1198" s="85"/>
      <c r="BQ1198" s="85"/>
      <c r="BR1198" s="85"/>
      <c r="BS1198" s="85"/>
      <c r="BT1198" s="85"/>
      <c r="BU1198" s="85"/>
      <c r="BV1198" s="85"/>
      <c r="BW1198" s="85"/>
      <c r="BX1198" s="85"/>
      <c r="BY1198" s="85"/>
      <c r="BZ1198" s="85"/>
      <c r="CA1198" s="85"/>
      <c r="CB1198" s="85"/>
      <c r="CC1198" s="85"/>
      <c r="CD1198" s="85"/>
      <c r="CE1198" s="85"/>
      <c r="CF1198" s="85"/>
      <c r="CG1198" s="85"/>
      <c r="CH1198" s="85"/>
      <c r="CI1198" s="85"/>
      <c r="CJ1198" s="85"/>
      <c r="CK1198" s="85"/>
      <c r="CL1198" s="85"/>
      <c r="CM1198" s="85"/>
      <c r="CN1198" s="85"/>
      <c r="CO1198" s="85"/>
      <c r="CP1198" s="85"/>
      <c r="CQ1198" s="85"/>
      <c r="CR1198" s="85"/>
      <c r="CS1198" s="85"/>
      <c r="CT1198" s="85"/>
      <c r="CU1198" s="85"/>
      <c r="CV1198" s="85"/>
      <c r="CW1198" s="85"/>
      <c r="CX1198" s="85"/>
      <c r="CY1198" s="85"/>
      <c r="CZ1198" s="85"/>
      <c r="DA1198" s="85"/>
      <c r="DB1198" s="85"/>
      <c r="DC1198" s="85"/>
      <c r="DD1198" s="85"/>
      <c r="DE1198" s="85"/>
      <c r="DF1198" s="85"/>
      <c r="DG1198" s="85"/>
      <c r="DH1198" s="85"/>
      <c r="DI1198" s="85"/>
      <c r="DJ1198" s="85"/>
      <c r="DK1198" s="85"/>
      <c r="DL1198" s="85"/>
    </row>
    <row r="1199" spans="1:116" s="12" customFormat="1" ht="48" customHeight="1">
      <c r="A1199" s="13"/>
      <c r="B1199" s="97">
        <v>120</v>
      </c>
      <c r="C1199" s="16" t="s">
        <v>3467</v>
      </c>
      <c r="D1199" s="16" t="s">
        <v>3462</v>
      </c>
      <c r="E1199" s="31">
        <v>12962</v>
      </c>
      <c r="F1199" s="29"/>
      <c r="G1199" s="92"/>
      <c r="H1199" s="92">
        <f t="shared" si="20"/>
        <v>12962</v>
      </c>
      <c r="I1199" s="16" t="s">
        <v>67</v>
      </c>
      <c r="J1199" s="107"/>
      <c r="K1199" s="105"/>
      <c r="L1199" s="107"/>
      <c r="M1199" s="103"/>
      <c r="N1199" s="107"/>
      <c r="O1199" s="16" t="s">
        <v>3589</v>
      </c>
      <c r="P1199" s="16" t="s">
        <v>3585</v>
      </c>
      <c r="Q1199" s="22"/>
      <c r="R1199" s="23"/>
      <c r="S1199" s="85"/>
      <c r="T1199" s="85"/>
      <c r="U1199" s="85"/>
      <c r="V1199" s="85"/>
      <c r="W1199" s="85"/>
      <c r="X1199" s="85"/>
      <c r="Y1199" s="85"/>
      <c r="Z1199" s="85"/>
      <c r="AA1199" s="85"/>
      <c r="AB1199" s="85"/>
      <c r="AC1199" s="85"/>
      <c r="AD1199" s="85"/>
      <c r="AE1199" s="85"/>
      <c r="AF1199" s="85"/>
      <c r="AG1199" s="85"/>
      <c r="AH1199" s="85"/>
      <c r="AI1199" s="85"/>
      <c r="AJ1199" s="85"/>
      <c r="AK1199" s="85"/>
      <c r="AL1199" s="85"/>
      <c r="AM1199" s="85"/>
      <c r="AN1199" s="85"/>
      <c r="AO1199" s="85"/>
      <c r="AP1199" s="85"/>
      <c r="AQ1199" s="85"/>
      <c r="AR1199" s="85"/>
      <c r="AS1199" s="85"/>
      <c r="AT1199" s="85"/>
      <c r="AU1199" s="85"/>
      <c r="AV1199" s="85"/>
      <c r="AW1199" s="85"/>
      <c r="AX1199" s="85"/>
      <c r="AY1199" s="85"/>
      <c r="AZ1199" s="85"/>
      <c r="BA1199" s="85"/>
      <c r="BB1199" s="85"/>
      <c r="BC1199" s="85"/>
      <c r="BD1199" s="85"/>
      <c r="BE1199" s="85"/>
      <c r="BF1199" s="85"/>
      <c r="BG1199" s="85"/>
      <c r="BH1199" s="85"/>
      <c r="BI1199" s="85"/>
      <c r="BJ1199" s="85"/>
      <c r="BK1199" s="85"/>
      <c r="BL1199" s="85"/>
      <c r="BM1199" s="85"/>
      <c r="BN1199" s="85"/>
      <c r="BO1199" s="85"/>
      <c r="BP1199" s="85"/>
      <c r="BQ1199" s="85"/>
      <c r="BR1199" s="85"/>
      <c r="BS1199" s="85"/>
      <c r="BT1199" s="85"/>
      <c r="BU1199" s="85"/>
      <c r="BV1199" s="85"/>
      <c r="BW1199" s="85"/>
      <c r="BX1199" s="85"/>
      <c r="BY1199" s="85"/>
      <c r="BZ1199" s="85"/>
      <c r="CA1199" s="85"/>
      <c r="CB1199" s="85"/>
      <c r="CC1199" s="85"/>
      <c r="CD1199" s="85"/>
      <c r="CE1199" s="85"/>
      <c r="CF1199" s="85"/>
      <c r="CG1199" s="85"/>
      <c r="CH1199" s="85"/>
      <c r="CI1199" s="85"/>
      <c r="CJ1199" s="85"/>
      <c r="CK1199" s="85"/>
      <c r="CL1199" s="85"/>
      <c r="CM1199" s="85"/>
      <c r="CN1199" s="85"/>
      <c r="CO1199" s="85"/>
      <c r="CP1199" s="85"/>
      <c r="CQ1199" s="85"/>
      <c r="CR1199" s="85"/>
      <c r="CS1199" s="85"/>
      <c r="CT1199" s="85"/>
      <c r="CU1199" s="85"/>
      <c r="CV1199" s="85"/>
      <c r="CW1199" s="85"/>
      <c r="CX1199" s="85"/>
      <c r="CY1199" s="85"/>
      <c r="CZ1199" s="85"/>
      <c r="DA1199" s="85"/>
      <c r="DB1199" s="85"/>
      <c r="DC1199" s="85"/>
      <c r="DD1199" s="85"/>
      <c r="DE1199" s="85"/>
      <c r="DF1199" s="85"/>
      <c r="DG1199" s="85"/>
      <c r="DH1199" s="85"/>
      <c r="DI1199" s="85"/>
      <c r="DJ1199" s="85"/>
      <c r="DK1199" s="85"/>
      <c r="DL1199" s="85"/>
    </row>
    <row r="1200" spans="1:116" s="12" customFormat="1" ht="48" customHeight="1">
      <c r="A1200" s="13"/>
      <c r="B1200" s="97">
        <v>121</v>
      </c>
      <c r="C1200" s="16" t="s">
        <v>3468</v>
      </c>
      <c r="D1200" s="29" t="s">
        <v>3469</v>
      </c>
      <c r="E1200" s="31">
        <v>11503</v>
      </c>
      <c r="F1200" s="29"/>
      <c r="G1200" s="92"/>
      <c r="H1200" s="92">
        <f t="shared" si="20"/>
        <v>11503</v>
      </c>
      <c r="I1200" s="16" t="s">
        <v>67</v>
      </c>
      <c r="J1200" s="107"/>
      <c r="K1200" s="105"/>
      <c r="L1200" s="107"/>
      <c r="M1200" s="103"/>
      <c r="N1200" s="107"/>
      <c r="O1200" s="16" t="s">
        <v>3590</v>
      </c>
      <c r="P1200" s="16" t="s">
        <v>3585</v>
      </c>
      <c r="Q1200" s="22"/>
      <c r="R1200" s="23"/>
      <c r="S1200" s="85"/>
      <c r="T1200" s="85"/>
      <c r="U1200" s="85"/>
      <c r="V1200" s="85"/>
      <c r="W1200" s="85"/>
      <c r="X1200" s="85"/>
      <c r="Y1200" s="85"/>
      <c r="Z1200" s="85"/>
      <c r="AA1200" s="85"/>
      <c r="AB1200" s="85"/>
      <c r="AC1200" s="85"/>
      <c r="AD1200" s="85"/>
      <c r="AE1200" s="85"/>
      <c r="AF1200" s="85"/>
      <c r="AG1200" s="85"/>
      <c r="AH1200" s="85"/>
      <c r="AI1200" s="85"/>
      <c r="AJ1200" s="85"/>
      <c r="AK1200" s="85"/>
      <c r="AL1200" s="85"/>
      <c r="AM1200" s="85"/>
      <c r="AN1200" s="85"/>
      <c r="AO1200" s="85"/>
      <c r="AP1200" s="85"/>
      <c r="AQ1200" s="85"/>
      <c r="AR1200" s="85"/>
      <c r="AS1200" s="85"/>
      <c r="AT1200" s="85"/>
      <c r="AU1200" s="85"/>
      <c r="AV1200" s="85"/>
      <c r="AW1200" s="85"/>
      <c r="AX1200" s="85"/>
      <c r="AY1200" s="85"/>
      <c r="AZ1200" s="85"/>
      <c r="BA1200" s="85"/>
      <c r="BB1200" s="85"/>
      <c r="BC1200" s="85"/>
      <c r="BD1200" s="85"/>
      <c r="BE1200" s="85"/>
      <c r="BF1200" s="85"/>
      <c r="BG1200" s="85"/>
      <c r="BH1200" s="85"/>
      <c r="BI1200" s="85"/>
      <c r="BJ1200" s="85"/>
      <c r="BK1200" s="85"/>
      <c r="BL1200" s="85"/>
      <c r="BM1200" s="85"/>
      <c r="BN1200" s="85"/>
      <c r="BO1200" s="85"/>
      <c r="BP1200" s="85"/>
      <c r="BQ1200" s="85"/>
      <c r="BR1200" s="85"/>
      <c r="BS1200" s="85"/>
      <c r="BT1200" s="85"/>
      <c r="BU1200" s="85"/>
      <c r="BV1200" s="85"/>
      <c r="BW1200" s="85"/>
      <c r="BX1200" s="85"/>
      <c r="BY1200" s="85"/>
      <c r="BZ1200" s="85"/>
      <c r="CA1200" s="85"/>
      <c r="CB1200" s="85"/>
      <c r="CC1200" s="85"/>
      <c r="CD1200" s="85"/>
      <c r="CE1200" s="85"/>
      <c r="CF1200" s="85"/>
      <c r="CG1200" s="85"/>
      <c r="CH1200" s="85"/>
      <c r="CI1200" s="85"/>
      <c r="CJ1200" s="85"/>
      <c r="CK1200" s="85"/>
      <c r="CL1200" s="85"/>
      <c r="CM1200" s="85"/>
      <c r="CN1200" s="85"/>
      <c r="CO1200" s="85"/>
      <c r="CP1200" s="85"/>
      <c r="CQ1200" s="85"/>
      <c r="CR1200" s="85"/>
      <c r="CS1200" s="85"/>
      <c r="CT1200" s="85"/>
      <c r="CU1200" s="85"/>
      <c r="CV1200" s="85"/>
      <c r="CW1200" s="85"/>
      <c r="CX1200" s="85"/>
      <c r="CY1200" s="85"/>
      <c r="CZ1200" s="85"/>
      <c r="DA1200" s="85"/>
      <c r="DB1200" s="85"/>
      <c r="DC1200" s="85"/>
      <c r="DD1200" s="85"/>
      <c r="DE1200" s="85"/>
      <c r="DF1200" s="85"/>
      <c r="DG1200" s="85"/>
      <c r="DH1200" s="85"/>
      <c r="DI1200" s="85"/>
      <c r="DJ1200" s="85"/>
      <c r="DK1200" s="85"/>
      <c r="DL1200" s="85"/>
    </row>
    <row r="1201" spans="1:116" s="12" customFormat="1" ht="48" customHeight="1">
      <c r="A1201" s="13"/>
      <c r="B1201" s="98">
        <v>122</v>
      </c>
      <c r="C1201" s="16" t="s">
        <v>3470</v>
      </c>
      <c r="D1201" s="29" t="s">
        <v>3471</v>
      </c>
      <c r="E1201" s="31">
        <v>20050</v>
      </c>
      <c r="F1201" s="29">
        <v>50</v>
      </c>
      <c r="G1201" s="92"/>
      <c r="H1201" s="92">
        <f t="shared" si="20"/>
        <v>20000</v>
      </c>
      <c r="I1201" s="16" t="s">
        <v>67</v>
      </c>
      <c r="J1201" s="107"/>
      <c r="K1201" s="105"/>
      <c r="L1201" s="107"/>
      <c r="M1201" s="103"/>
      <c r="N1201" s="107"/>
      <c r="O1201" s="16" t="s">
        <v>3591</v>
      </c>
      <c r="P1201" s="16" t="s">
        <v>3592</v>
      </c>
      <c r="Q1201" s="22"/>
      <c r="R1201" s="23"/>
      <c r="S1201" s="85"/>
      <c r="T1201" s="85"/>
      <c r="U1201" s="85"/>
      <c r="V1201" s="85"/>
      <c r="W1201" s="85"/>
      <c r="X1201" s="85"/>
      <c r="Y1201" s="85"/>
      <c r="Z1201" s="85"/>
      <c r="AA1201" s="85"/>
      <c r="AB1201" s="85"/>
      <c r="AC1201" s="85"/>
      <c r="AD1201" s="85"/>
      <c r="AE1201" s="85"/>
      <c r="AF1201" s="85"/>
      <c r="AG1201" s="85"/>
      <c r="AH1201" s="85"/>
      <c r="AI1201" s="85"/>
      <c r="AJ1201" s="85"/>
      <c r="AK1201" s="85"/>
      <c r="AL1201" s="85"/>
      <c r="AM1201" s="85"/>
      <c r="AN1201" s="85"/>
      <c r="AO1201" s="85"/>
      <c r="AP1201" s="85"/>
      <c r="AQ1201" s="85"/>
      <c r="AR1201" s="85"/>
      <c r="AS1201" s="85"/>
      <c r="AT1201" s="85"/>
      <c r="AU1201" s="85"/>
      <c r="AV1201" s="85"/>
      <c r="AW1201" s="85"/>
      <c r="AX1201" s="85"/>
      <c r="AY1201" s="85"/>
      <c r="AZ1201" s="85"/>
      <c r="BA1201" s="85"/>
      <c r="BB1201" s="85"/>
      <c r="BC1201" s="85"/>
      <c r="BD1201" s="85"/>
      <c r="BE1201" s="85"/>
      <c r="BF1201" s="85"/>
      <c r="BG1201" s="85"/>
      <c r="BH1201" s="85"/>
      <c r="BI1201" s="85"/>
      <c r="BJ1201" s="85"/>
      <c r="BK1201" s="85"/>
      <c r="BL1201" s="85"/>
      <c r="BM1201" s="85"/>
      <c r="BN1201" s="85"/>
      <c r="BO1201" s="85"/>
      <c r="BP1201" s="85"/>
      <c r="BQ1201" s="85"/>
      <c r="BR1201" s="85"/>
      <c r="BS1201" s="85"/>
      <c r="BT1201" s="85"/>
      <c r="BU1201" s="85"/>
      <c r="BV1201" s="85"/>
      <c r="BW1201" s="85"/>
      <c r="BX1201" s="85"/>
      <c r="BY1201" s="85"/>
      <c r="BZ1201" s="85"/>
      <c r="CA1201" s="85"/>
      <c r="CB1201" s="85"/>
      <c r="CC1201" s="85"/>
      <c r="CD1201" s="85"/>
      <c r="CE1201" s="85"/>
      <c r="CF1201" s="85"/>
      <c r="CG1201" s="85"/>
      <c r="CH1201" s="85"/>
      <c r="CI1201" s="85"/>
      <c r="CJ1201" s="85"/>
      <c r="CK1201" s="85"/>
      <c r="CL1201" s="85"/>
      <c r="CM1201" s="85"/>
      <c r="CN1201" s="85"/>
      <c r="CO1201" s="85"/>
      <c r="CP1201" s="85"/>
      <c r="CQ1201" s="85"/>
      <c r="CR1201" s="85"/>
      <c r="CS1201" s="85"/>
      <c r="CT1201" s="85"/>
      <c r="CU1201" s="85"/>
      <c r="CV1201" s="85"/>
      <c r="CW1201" s="85"/>
      <c r="CX1201" s="85"/>
      <c r="CY1201" s="85"/>
      <c r="CZ1201" s="85"/>
      <c r="DA1201" s="85"/>
      <c r="DB1201" s="85"/>
      <c r="DC1201" s="85"/>
      <c r="DD1201" s="85"/>
      <c r="DE1201" s="85"/>
      <c r="DF1201" s="85"/>
      <c r="DG1201" s="85"/>
      <c r="DH1201" s="85"/>
      <c r="DI1201" s="85"/>
      <c r="DJ1201" s="85"/>
      <c r="DK1201" s="85"/>
      <c r="DL1201" s="85"/>
    </row>
    <row r="1202" spans="1:116" s="12" customFormat="1" ht="48" customHeight="1">
      <c r="A1202" s="13"/>
      <c r="B1202" s="97">
        <v>123</v>
      </c>
      <c r="C1202" s="16" t="s">
        <v>3472</v>
      </c>
      <c r="D1202" s="29" t="s">
        <v>3471</v>
      </c>
      <c r="E1202" s="31">
        <v>60200</v>
      </c>
      <c r="F1202" s="29"/>
      <c r="G1202" s="92"/>
      <c r="H1202" s="92">
        <f t="shared" si="20"/>
        <v>60200</v>
      </c>
      <c r="I1202" s="16" t="s">
        <v>67</v>
      </c>
      <c r="J1202" s="107"/>
      <c r="K1202" s="105"/>
      <c r="L1202" s="107"/>
      <c r="M1202" s="103"/>
      <c r="N1202" s="107"/>
      <c r="O1202" s="16" t="s">
        <v>3593</v>
      </c>
      <c r="P1202" s="16" t="s">
        <v>3594</v>
      </c>
      <c r="Q1202" s="22"/>
      <c r="R1202" s="23"/>
      <c r="S1202" s="85"/>
      <c r="T1202" s="85"/>
      <c r="U1202" s="85"/>
      <c r="V1202" s="85"/>
      <c r="W1202" s="85"/>
      <c r="X1202" s="85"/>
      <c r="Y1202" s="85"/>
      <c r="Z1202" s="85"/>
      <c r="AA1202" s="85"/>
      <c r="AB1202" s="85"/>
      <c r="AC1202" s="85"/>
      <c r="AD1202" s="85"/>
      <c r="AE1202" s="85"/>
      <c r="AF1202" s="85"/>
      <c r="AG1202" s="85"/>
      <c r="AH1202" s="85"/>
      <c r="AI1202" s="85"/>
      <c r="AJ1202" s="85"/>
      <c r="AK1202" s="85"/>
      <c r="AL1202" s="85"/>
      <c r="AM1202" s="85"/>
      <c r="AN1202" s="85"/>
      <c r="AO1202" s="85"/>
      <c r="AP1202" s="85"/>
      <c r="AQ1202" s="85"/>
      <c r="AR1202" s="85"/>
      <c r="AS1202" s="85"/>
      <c r="AT1202" s="85"/>
      <c r="AU1202" s="85"/>
      <c r="AV1202" s="85"/>
      <c r="AW1202" s="85"/>
      <c r="AX1202" s="85"/>
      <c r="AY1202" s="85"/>
      <c r="AZ1202" s="85"/>
      <c r="BA1202" s="85"/>
      <c r="BB1202" s="85"/>
      <c r="BC1202" s="85"/>
      <c r="BD1202" s="85"/>
      <c r="BE1202" s="85"/>
      <c r="BF1202" s="85"/>
      <c r="BG1202" s="85"/>
      <c r="BH1202" s="85"/>
      <c r="BI1202" s="85"/>
      <c r="BJ1202" s="85"/>
      <c r="BK1202" s="85"/>
      <c r="BL1202" s="85"/>
      <c r="BM1202" s="85"/>
      <c r="BN1202" s="85"/>
      <c r="BO1202" s="85"/>
      <c r="BP1202" s="85"/>
      <c r="BQ1202" s="85"/>
      <c r="BR1202" s="85"/>
      <c r="BS1202" s="85"/>
      <c r="BT1202" s="85"/>
      <c r="BU1202" s="85"/>
      <c r="BV1202" s="85"/>
      <c r="BW1202" s="85"/>
      <c r="BX1202" s="85"/>
      <c r="BY1202" s="85"/>
      <c r="BZ1202" s="85"/>
      <c r="CA1202" s="85"/>
      <c r="CB1202" s="85"/>
      <c r="CC1202" s="85"/>
      <c r="CD1202" s="85"/>
      <c r="CE1202" s="85"/>
      <c r="CF1202" s="85"/>
      <c r="CG1202" s="85"/>
      <c r="CH1202" s="85"/>
      <c r="CI1202" s="85"/>
      <c r="CJ1202" s="85"/>
      <c r="CK1202" s="85"/>
      <c r="CL1202" s="85"/>
      <c r="CM1202" s="85"/>
      <c r="CN1202" s="85"/>
      <c r="CO1202" s="85"/>
      <c r="CP1202" s="85"/>
      <c r="CQ1202" s="85"/>
      <c r="CR1202" s="85"/>
      <c r="CS1202" s="85"/>
      <c r="CT1202" s="85"/>
      <c r="CU1202" s="85"/>
      <c r="CV1202" s="85"/>
      <c r="CW1202" s="85"/>
      <c r="CX1202" s="85"/>
      <c r="CY1202" s="85"/>
      <c r="CZ1202" s="85"/>
      <c r="DA1202" s="85"/>
      <c r="DB1202" s="85"/>
      <c r="DC1202" s="85"/>
      <c r="DD1202" s="85"/>
      <c r="DE1202" s="85"/>
      <c r="DF1202" s="85"/>
      <c r="DG1202" s="85"/>
      <c r="DH1202" s="85"/>
      <c r="DI1202" s="85"/>
      <c r="DJ1202" s="85"/>
      <c r="DK1202" s="85"/>
      <c r="DL1202" s="85"/>
    </row>
    <row r="1203" spans="1:116" s="12" customFormat="1" ht="48" customHeight="1">
      <c r="A1203" s="13"/>
      <c r="B1203" s="97">
        <v>124</v>
      </c>
      <c r="C1203" s="16" t="s">
        <v>3473</v>
      </c>
      <c r="D1203" s="29" t="s">
        <v>3474</v>
      </c>
      <c r="E1203" s="31">
        <v>8400</v>
      </c>
      <c r="F1203" s="29"/>
      <c r="G1203" s="92"/>
      <c r="H1203" s="92">
        <f t="shared" si="20"/>
        <v>8400</v>
      </c>
      <c r="I1203" s="16" t="s">
        <v>67</v>
      </c>
      <c r="J1203" s="107"/>
      <c r="K1203" s="105"/>
      <c r="L1203" s="107"/>
      <c r="M1203" s="103"/>
      <c r="N1203" s="107"/>
      <c r="O1203" s="16" t="s">
        <v>3584</v>
      </c>
      <c r="P1203" s="16" t="s">
        <v>3595</v>
      </c>
      <c r="Q1203" s="22"/>
      <c r="R1203" s="23"/>
      <c r="S1203" s="85"/>
      <c r="T1203" s="85"/>
      <c r="U1203" s="85"/>
      <c r="V1203" s="85"/>
      <c r="W1203" s="85"/>
      <c r="X1203" s="85"/>
      <c r="Y1203" s="85"/>
      <c r="Z1203" s="85"/>
      <c r="AA1203" s="85"/>
      <c r="AB1203" s="85"/>
      <c r="AC1203" s="85"/>
      <c r="AD1203" s="85"/>
      <c r="AE1203" s="85"/>
      <c r="AF1203" s="85"/>
      <c r="AG1203" s="85"/>
      <c r="AH1203" s="85"/>
      <c r="AI1203" s="85"/>
      <c r="AJ1203" s="85"/>
      <c r="AK1203" s="85"/>
      <c r="AL1203" s="85"/>
      <c r="AM1203" s="85"/>
      <c r="AN1203" s="85"/>
      <c r="AO1203" s="85"/>
      <c r="AP1203" s="85"/>
      <c r="AQ1203" s="85"/>
      <c r="AR1203" s="85"/>
      <c r="AS1203" s="85"/>
      <c r="AT1203" s="85"/>
      <c r="AU1203" s="85"/>
      <c r="AV1203" s="85"/>
      <c r="AW1203" s="85"/>
      <c r="AX1203" s="85"/>
      <c r="AY1203" s="85"/>
      <c r="AZ1203" s="85"/>
      <c r="BA1203" s="85"/>
      <c r="BB1203" s="85"/>
      <c r="BC1203" s="85"/>
      <c r="BD1203" s="85"/>
      <c r="BE1203" s="85"/>
      <c r="BF1203" s="85"/>
      <c r="BG1203" s="85"/>
      <c r="BH1203" s="85"/>
      <c r="BI1203" s="85"/>
      <c r="BJ1203" s="85"/>
      <c r="BK1203" s="85"/>
      <c r="BL1203" s="85"/>
      <c r="BM1203" s="85"/>
      <c r="BN1203" s="85"/>
      <c r="BO1203" s="85"/>
      <c r="BP1203" s="85"/>
      <c r="BQ1203" s="85"/>
      <c r="BR1203" s="85"/>
      <c r="BS1203" s="85"/>
      <c r="BT1203" s="85"/>
      <c r="BU1203" s="85"/>
      <c r="BV1203" s="85"/>
      <c r="BW1203" s="85"/>
      <c r="BX1203" s="85"/>
      <c r="BY1203" s="85"/>
      <c r="BZ1203" s="85"/>
      <c r="CA1203" s="85"/>
      <c r="CB1203" s="85"/>
      <c r="CC1203" s="85"/>
      <c r="CD1203" s="85"/>
      <c r="CE1203" s="85"/>
      <c r="CF1203" s="85"/>
      <c r="CG1203" s="85"/>
      <c r="CH1203" s="85"/>
      <c r="CI1203" s="85"/>
      <c r="CJ1203" s="85"/>
      <c r="CK1203" s="85"/>
      <c r="CL1203" s="85"/>
      <c r="CM1203" s="85"/>
      <c r="CN1203" s="85"/>
      <c r="CO1203" s="85"/>
      <c r="CP1203" s="85"/>
      <c r="CQ1203" s="85"/>
      <c r="CR1203" s="85"/>
      <c r="CS1203" s="85"/>
      <c r="CT1203" s="85"/>
      <c r="CU1203" s="85"/>
      <c r="CV1203" s="85"/>
      <c r="CW1203" s="85"/>
      <c r="CX1203" s="85"/>
      <c r="CY1203" s="85"/>
      <c r="CZ1203" s="85"/>
      <c r="DA1203" s="85"/>
      <c r="DB1203" s="85"/>
      <c r="DC1203" s="85"/>
      <c r="DD1203" s="85"/>
      <c r="DE1203" s="85"/>
      <c r="DF1203" s="85"/>
      <c r="DG1203" s="85"/>
      <c r="DH1203" s="85"/>
      <c r="DI1203" s="85"/>
      <c r="DJ1203" s="85"/>
      <c r="DK1203" s="85"/>
      <c r="DL1203" s="85"/>
    </row>
    <row r="1204" spans="1:116" s="12" customFormat="1" ht="48" customHeight="1">
      <c r="A1204" s="13"/>
      <c r="B1204" s="98">
        <v>125</v>
      </c>
      <c r="C1204" s="16" t="s">
        <v>3475</v>
      </c>
      <c r="D1204" s="29" t="s">
        <v>3476</v>
      </c>
      <c r="E1204" s="31">
        <v>23718</v>
      </c>
      <c r="F1204" s="31">
        <v>1166</v>
      </c>
      <c r="G1204" s="92"/>
      <c r="H1204" s="92">
        <f t="shared" si="20"/>
        <v>22552</v>
      </c>
      <c r="I1204" s="16" t="s">
        <v>67</v>
      </c>
      <c r="J1204" s="107"/>
      <c r="K1204" s="105"/>
      <c r="L1204" s="107"/>
      <c r="M1204" s="103"/>
      <c r="N1204" s="107"/>
      <c r="O1204" s="16" t="s">
        <v>3596</v>
      </c>
      <c r="P1204" s="16" t="s">
        <v>3597</v>
      </c>
      <c r="Q1204" s="22"/>
      <c r="R1204" s="23"/>
      <c r="S1204" s="85"/>
      <c r="T1204" s="85"/>
      <c r="U1204" s="85"/>
      <c r="V1204" s="85"/>
      <c r="W1204" s="85"/>
      <c r="X1204" s="85"/>
      <c r="Y1204" s="85"/>
      <c r="Z1204" s="85"/>
      <c r="AA1204" s="85"/>
      <c r="AB1204" s="85"/>
      <c r="AC1204" s="85"/>
      <c r="AD1204" s="85"/>
      <c r="AE1204" s="85"/>
      <c r="AF1204" s="85"/>
      <c r="AG1204" s="85"/>
      <c r="AH1204" s="85"/>
      <c r="AI1204" s="85"/>
      <c r="AJ1204" s="85"/>
      <c r="AK1204" s="85"/>
      <c r="AL1204" s="85"/>
      <c r="AM1204" s="85"/>
      <c r="AN1204" s="85"/>
      <c r="AO1204" s="85"/>
      <c r="AP1204" s="85"/>
      <c r="AQ1204" s="85"/>
      <c r="AR1204" s="85"/>
      <c r="AS1204" s="85"/>
      <c r="AT1204" s="85"/>
      <c r="AU1204" s="85"/>
      <c r="AV1204" s="85"/>
      <c r="AW1204" s="85"/>
      <c r="AX1204" s="85"/>
      <c r="AY1204" s="85"/>
      <c r="AZ1204" s="85"/>
      <c r="BA1204" s="85"/>
      <c r="BB1204" s="85"/>
      <c r="BC1204" s="85"/>
      <c r="BD1204" s="85"/>
      <c r="BE1204" s="85"/>
      <c r="BF1204" s="85"/>
      <c r="BG1204" s="85"/>
      <c r="BH1204" s="85"/>
      <c r="BI1204" s="85"/>
      <c r="BJ1204" s="85"/>
      <c r="BK1204" s="85"/>
      <c r="BL1204" s="85"/>
      <c r="BM1204" s="85"/>
      <c r="BN1204" s="85"/>
      <c r="BO1204" s="85"/>
      <c r="BP1204" s="85"/>
      <c r="BQ1204" s="85"/>
      <c r="BR1204" s="85"/>
      <c r="BS1204" s="85"/>
      <c r="BT1204" s="85"/>
      <c r="BU1204" s="85"/>
      <c r="BV1204" s="85"/>
      <c r="BW1204" s="85"/>
      <c r="BX1204" s="85"/>
      <c r="BY1204" s="85"/>
      <c r="BZ1204" s="85"/>
      <c r="CA1204" s="85"/>
      <c r="CB1204" s="85"/>
      <c r="CC1204" s="85"/>
      <c r="CD1204" s="85"/>
      <c r="CE1204" s="85"/>
      <c r="CF1204" s="85"/>
      <c r="CG1204" s="85"/>
      <c r="CH1204" s="85"/>
      <c r="CI1204" s="85"/>
      <c r="CJ1204" s="85"/>
      <c r="CK1204" s="85"/>
      <c r="CL1204" s="85"/>
      <c r="CM1204" s="85"/>
      <c r="CN1204" s="85"/>
      <c r="CO1204" s="85"/>
      <c r="CP1204" s="85"/>
      <c r="CQ1204" s="85"/>
      <c r="CR1204" s="85"/>
      <c r="CS1204" s="85"/>
      <c r="CT1204" s="85"/>
      <c r="CU1204" s="85"/>
      <c r="CV1204" s="85"/>
      <c r="CW1204" s="85"/>
      <c r="CX1204" s="85"/>
      <c r="CY1204" s="85"/>
      <c r="CZ1204" s="85"/>
      <c r="DA1204" s="85"/>
      <c r="DB1204" s="85"/>
      <c r="DC1204" s="85"/>
      <c r="DD1204" s="85"/>
      <c r="DE1204" s="85"/>
      <c r="DF1204" s="85"/>
      <c r="DG1204" s="85"/>
      <c r="DH1204" s="85"/>
      <c r="DI1204" s="85"/>
      <c r="DJ1204" s="85"/>
      <c r="DK1204" s="85"/>
      <c r="DL1204" s="85"/>
    </row>
    <row r="1205" spans="1:116" s="12" customFormat="1" ht="48" customHeight="1">
      <c r="A1205" s="13"/>
      <c r="B1205" s="97">
        <v>126</v>
      </c>
      <c r="C1205" s="16" t="s">
        <v>3477</v>
      </c>
      <c r="D1205" s="29" t="s">
        <v>3478</v>
      </c>
      <c r="E1205" s="31">
        <v>17978</v>
      </c>
      <c r="F1205" s="29"/>
      <c r="G1205" s="92"/>
      <c r="H1205" s="92">
        <f t="shared" si="20"/>
        <v>17978</v>
      </c>
      <c r="I1205" s="16" t="s">
        <v>67</v>
      </c>
      <c r="J1205" s="107"/>
      <c r="K1205" s="105"/>
      <c r="L1205" s="107"/>
      <c r="M1205" s="103"/>
      <c r="N1205" s="107"/>
      <c r="O1205" s="16" t="s">
        <v>3598</v>
      </c>
      <c r="P1205" s="16" t="s">
        <v>3599</v>
      </c>
      <c r="Q1205" s="22"/>
      <c r="R1205" s="23"/>
      <c r="S1205" s="85"/>
      <c r="T1205" s="85"/>
      <c r="U1205" s="85"/>
      <c r="V1205" s="85"/>
      <c r="W1205" s="85"/>
      <c r="X1205" s="85"/>
      <c r="Y1205" s="85"/>
      <c r="Z1205" s="85"/>
      <c r="AA1205" s="85"/>
      <c r="AB1205" s="85"/>
      <c r="AC1205" s="85"/>
      <c r="AD1205" s="85"/>
      <c r="AE1205" s="85"/>
      <c r="AF1205" s="85"/>
      <c r="AG1205" s="85"/>
      <c r="AH1205" s="85"/>
      <c r="AI1205" s="85"/>
      <c r="AJ1205" s="85"/>
      <c r="AK1205" s="85"/>
      <c r="AL1205" s="85"/>
      <c r="AM1205" s="85"/>
      <c r="AN1205" s="85"/>
      <c r="AO1205" s="85"/>
      <c r="AP1205" s="85"/>
      <c r="AQ1205" s="85"/>
      <c r="AR1205" s="85"/>
      <c r="AS1205" s="85"/>
      <c r="AT1205" s="85"/>
      <c r="AU1205" s="85"/>
      <c r="AV1205" s="85"/>
      <c r="AW1205" s="85"/>
      <c r="AX1205" s="85"/>
      <c r="AY1205" s="85"/>
      <c r="AZ1205" s="85"/>
      <c r="BA1205" s="85"/>
      <c r="BB1205" s="85"/>
      <c r="BC1205" s="85"/>
      <c r="BD1205" s="85"/>
      <c r="BE1205" s="85"/>
      <c r="BF1205" s="85"/>
      <c r="BG1205" s="85"/>
      <c r="BH1205" s="85"/>
      <c r="BI1205" s="85"/>
      <c r="BJ1205" s="85"/>
      <c r="BK1205" s="85"/>
      <c r="BL1205" s="85"/>
      <c r="BM1205" s="85"/>
      <c r="BN1205" s="85"/>
      <c r="BO1205" s="85"/>
      <c r="BP1205" s="85"/>
      <c r="BQ1205" s="85"/>
      <c r="BR1205" s="85"/>
      <c r="BS1205" s="85"/>
      <c r="BT1205" s="85"/>
      <c r="BU1205" s="85"/>
      <c r="BV1205" s="85"/>
      <c r="BW1205" s="85"/>
      <c r="BX1205" s="85"/>
      <c r="BY1205" s="85"/>
      <c r="BZ1205" s="85"/>
      <c r="CA1205" s="85"/>
      <c r="CB1205" s="85"/>
      <c r="CC1205" s="85"/>
      <c r="CD1205" s="85"/>
      <c r="CE1205" s="85"/>
      <c r="CF1205" s="85"/>
      <c r="CG1205" s="85"/>
      <c r="CH1205" s="85"/>
      <c r="CI1205" s="85"/>
      <c r="CJ1205" s="85"/>
      <c r="CK1205" s="85"/>
      <c r="CL1205" s="85"/>
      <c r="CM1205" s="85"/>
      <c r="CN1205" s="85"/>
      <c r="CO1205" s="85"/>
      <c r="CP1205" s="85"/>
      <c r="CQ1205" s="85"/>
      <c r="CR1205" s="85"/>
      <c r="CS1205" s="85"/>
      <c r="CT1205" s="85"/>
      <c r="CU1205" s="85"/>
      <c r="CV1205" s="85"/>
      <c r="CW1205" s="85"/>
      <c r="CX1205" s="85"/>
      <c r="CY1205" s="85"/>
      <c r="CZ1205" s="85"/>
      <c r="DA1205" s="85"/>
      <c r="DB1205" s="85"/>
      <c r="DC1205" s="85"/>
      <c r="DD1205" s="85"/>
      <c r="DE1205" s="85"/>
      <c r="DF1205" s="85"/>
      <c r="DG1205" s="85"/>
      <c r="DH1205" s="85"/>
      <c r="DI1205" s="85"/>
      <c r="DJ1205" s="85"/>
      <c r="DK1205" s="85"/>
      <c r="DL1205" s="85"/>
    </row>
    <row r="1206" spans="1:116" s="12" customFormat="1" ht="48" customHeight="1">
      <c r="A1206" s="13"/>
      <c r="B1206" s="97">
        <v>127</v>
      </c>
      <c r="C1206" s="16" t="s">
        <v>3477</v>
      </c>
      <c r="D1206" s="29" t="s">
        <v>3478</v>
      </c>
      <c r="E1206" s="31">
        <v>20031</v>
      </c>
      <c r="F1206" s="29"/>
      <c r="G1206" s="92"/>
      <c r="H1206" s="92">
        <f t="shared" si="20"/>
        <v>20031</v>
      </c>
      <c r="I1206" s="16" t="s">
        <v>67</v>
      </c>
      <c r="J1206" s="107"/>
      <c r="K1206" s="105"/>
      <c r="L1206" s="107"/>
      <c r="M1206" s="103"/>
      <c r="N1206" s="107"/>
      <c r="O1206" s="16" t="s">
        <v>3600</v>
      </c>
      <c r="P1206" s="16" t="s">
        <v>3601</v>
      </c>
      <c r="Q1206" s="22"/>
      <c r="R1206" s="23"/>
      <c r="S1206" s="85"/>
      <c r="T1206" s="85"/>
      <c r="U1206" s="85"/>
      <c r="V1206" s="85"/>
      <c r="W1206" s="85"/>
      <c r="X1206" s="85"/>
      <c r="Y1206" s="85"/>
      <c r="Z1206" s="85"/>
      <c r="AA1206" s="85"/>
      <c r="AB1206" s="85"/>
      <c r="AC1206" s="85"/>
      <c r="AD1206" s="85"/>
      <c r="AE1206" s="85"/>
      <c r="AF1206" s="85"/>
      <c r="AG1206" s="85"/>
      <c r="AH1206" s="85"/>
      <c r="AI1206" s="85"/>
      <c r="AJ1206" s="85"/>
      <c r="AK1206" s="85"/>
      <c r="AL1206" s="85"/>
      <c r="AM1206" s="85"/>
      <c r="AN1206" s="85"/>
      <c r="AO1206" s="85"/>
      <c r="AP1206" s="85"/>
      <c r="AQ1206" s="85"/>
      <c r="AR1206" s="85"/>
      <c r="AS1206" s="85"/>
      <c r="AT1206" s="85"/>
      <c r="AU1206" s="85"/>
      <c r="AV1206" s="85"/>
      <c r="AW1206" s="85"/>
      <c r="AX1206" s="85"/>
      <c r="AY1206" s="85"/>
      <c r="AZ1206" s="85"/>
      <c r="BA1206" s="85"/>
      <c r="BB1206" s="85"/>
      <c r="BC1206" s="85"/>
      <c r="BD1206" s="85"/>
      <c r="BE1206" s="85"/>
      <c r="BF1206" s="85"/>
      <c r="BG1206" s="85"/>
      <c r="BH1206" s="85"/>
      <c r="BI1206" s="85"/>
      <c r="BJ1206" s="85"/>
      <c r="BK1206" s="85"/>
      <c r="BL1206" s="85"/>
      <c r="BM1206" s="85"/>
      <c r="BN1206" s="85"/>
      <c r="BO1206" s="85"/>
      <c r="BP1206" s="85"/>
      <c r="BQ1206" s="85"/>
      <c r="BR1206" s="85"/>
      <c r="BS1206" s="85"/>
      <c r="BT1206" s="85"/>
      <c r="BU1206" s="85"/>
      <c r="BV1206" s="85"/>
      <c r="BW1206" s="85"/>
      <c r="BX1206" s="85"/>
      <c r="BY1206" s="85"/>
      <c r="BZ1206" s="85"/>
      <c r="CA1206" s="85"/>
      <c r="CB1206" s="85"/>
      <c r="CC1206" s="85"/>
      <c r="CD1206" s="85"/>
      <c r="CE1206" s="85"/>
      <c r="CF1206" s="85"/>
      <c r="CG1206" s="85"/>
      <c r="CH1206" s="85"/>
      <c r="CI1206" s="85"/>
      <c r="CJ1206" s="85"/>
      <c r="CK1206" s="85"/>
      <c r="CL1206" s="85"/>
      <c r="CM1206" s="85"/>
      <c r="CN1206" s="85"/>
      <c r="CO1206" s="85"/>
      <c r="CP1206" s="85"/>
      <c r="CQ1206" s="85"/>
      <c r="CR1206" s="85"/>
      <c r="CS1206" s="85"/>
      <c r="CT1206" s="85"/>
      <c r="CU1206" s="85"/>
      <c r="CV1206" s="85"/>
      <c r="CW1206" s="85"/>
      <c r="CX1206" s="85"/>
      <c r="CY1206" s="85"/>
      <c r="CZ1206" s="85"/>
      <c r="DA1206" s="85"/>
      <c r="DB1206" s="85"/>
      <c r="DC1206" s="85"/>
      <c r="DD1206" s="85"/>
      <c r="DE1206" s="85"/>
      <c r="DF1206" s="85"/>
      <c r="DG1206" s="85"/>
      <c r="DH1206" s="85"/>
      <c r="DI1206" s="85"/>
      <c r="DJ1206" s="85"/>
      <c r="DK1206" s="85"/>
      <c r="DL1206" s="85"/>
    </row>
    <row r="1207" spans="1:116" s="12" customFormat="1" ht="48" customHeight="1">
      <c r="A1207" s="13"/>
      <c r="B1207" s="98">
        <v>128</v>
      </c>
      <c r="C1207" s="16" t="s">
        <v>3479</v>
      </c>
      <c r="D1207" s="29" t="s">
        <v>3480</v>
      </c>
      <c r="E1207" s="31">
        <v>7500</v>
      </c>
      <c r="F1207" s="29"/>
      <c r="G1207" s="92"/>
      <c r="H1207" s="92">
        <f t="shared" si="20"/>
        <v>7500</v>
      </c>
      <c r="I1207" s="16" t="s">
        <v>67</v>
      </c>
      <c r="J1207" s="107"/>
      <c r="K1207" s="105"/>
      <c r="L1207" s="107"/>
      <c r="M1207" s="103"/>
      <c r="N1207" s="107"/>
      <c r="O1207" s="16" t="s">
        <v>3602</v>
      </c>
      <c r="P1207" s="16" t="s">
        <v>3603</v>
      </c>
      <c r="Q1207" s="22"/>
      <c r="R1207" s="23"/>
      <c r="S1207" s="85"/>
      <c r="T1207" s="85"/>
      <c r="U1207" s="85"/>
      <c r="V1207" s="85"/>
      <c r="W1207" s="85"/>
      <c r="X1207" s="85"/>
      <c r="Y1207" s="85"/>
      <c r="Z1207" s="85"/>
      <c r="AA1207" s="85"/>
      <c r="AB1207" s="85"/>
      <c r="AC1207" s="85"/>
      <c r="AD1207" s="85"/>
      <c r="AE1207" s="85"/>
      <c r="AF1207" s="85"/>
      <c r="AG1207" s="85"/>
      <c r="AH1207" s="85"/>
      <c r="AI1207" s="85"/>
      <c r="AJ1207" s="85"/>
      <c r="AK1207" s="85"/>
      <c r="AL1207" s="85"/>
      <c r="AM1207" s="85"/>
      <c r="AN1207" s="85"/>
      <c r="AO1207" s="85"/>
      <c r="AP1207" s="85"/>
      <c r="AQ1207" s="85"/>
      <c r="AR1207" s="85"/>
      <c r="AS1207" s="85"/>
      <c r="AT1207" s="85"/>
      <c r="AU1207" s="85"/>
      <c r="AV1207" s="85"/>
      <c r="AW1207" s="85"/>
      <c r="AX1207" s="85"/>
      <c r="AY1207" s="85"/>
      <c r="AZ1207" s="85"/>
      <c r="BA1207" s="85"/>
      <c r="BB1207" s="85"/>
      <c r="BC1207" s="85"/>
      <c r="BD1207" s="85"/>
      <c r="BE1207" s="85"/>
      <c r="BF1207" s="85"/>
      <c r="BG1207" s="85"/>
      <c r="BH1207" s="85"/>
      <c r="BI1207" s="85"/>
      <c r="BJ1207" s="85"/>
      <c r="BK1207" s="85"/>
      <c r="BL1207" s="85"/>
      <c r="BM1207" s="85"/>
      <c r="BN1207" s="85"/>
      <c r="BO1207" s="85"/>
      <c r="BP1207" s="85"/>
      <c r="BQ1207" s="85"/>
      <c r="BR1207" s="85"/>
      <c r="BS1207" s="85"/>
      <c r="BT1207" s="85"/>
      <c r="BU1207" s="85"/>
      <c r="BV1207" s="85"/>
      <c r="BW1207" s="85"/>
      <c r="BX1207" s="85"/>
      <c r="BY1207" s="85"/>
      <c r="BZ1207" s="85"/>
      <c r="CA1207" s="85"/>
      <c r="CB1207" s="85"/>
      <c r="CC1207" s="85"/>
      <c r="CD1207" s="85"/>
      <c r="CE1207" s="85"/>
      <c r="CF1207" s="85"/>
      <c r="CG1207" s="85"/>
      <c r="CH1207" s="85"/>
      <c r="CI1207" s="85"/>
      <c r="CJ1207" s="85"/>
      <c r="CK1207" s="85"/>
      <c r="CL1207" s="85"/>
      <c r="CM1207" s="85"/>
      <c r="CN1207" s="85"/>
      <c r="CO1207" s="85"/>
      <c r="CP1207" s="85"/>
      <c r="CQ1207" s="85"/>
      <c r="CR1207" s="85"/>
      <c r="CS1207" s="85"/>
      <c r="CT1207" s="85"/>
      <c r="CU1207" s="85"/>
      <c r="CV1207" s="85"/>
      <c r="CW1207" s="85"/>
      <c r="CX1207" s="85"/>
      <c r="CY1207" s="85"/>
      <c r="CZ1207" s="85"/>
      <c r="DA1207" s="85"/>
      <c r="DB1207" s="85"/>
      <c r="DC1207" s="85"/>
      <c r="DD1207" s="85"/>
      <c r="DE1207" s="85"/>
      <c r="DF1207" s="85"/>
      <c r="DG1207" s="85"/>
      <c r="DH1207" s="85"/>
      <c r="DI1207" s="85"/>
      <c r="DJ1207" s="85"/>
      <c r="DK1207" s="85"/>
      <c r="DL1207" s="85"/>
    </row>
    <row r="1208" spans="1:116" s="12" customFormat="1" ht="48" customHeight="1">
      <c r="A1208" s="13"/>
      <c r="B1208" s="97">
        <v>129</v>
      </c>
      <c r="C1208" s="16" t="s">
        <v>3481</v>
      </c>
      <c r="D1208" s="29" t="s">
        <v>3482</v>
      </c>
      <c r="E1208" s="31">
        <v>1040</v>
      </c>
      <c r="F1208" s="29"/>
      <c r="G1208" s="92"/>
      <c r="H1208" s="92">
        <f t="shared" si="20"/>
        <v>1040</v>
      </c>
      <c r="I1208" s="16" t="s">
        <v>67</v>
      </c>
      <c r="J1208" s="107"/>
      <c r="K1208" s="105"/>
      <c r="L1208" s="107"/>
      <c r="M1208" s="103"/>
      <c r="N1208" s="107"/>
      <c r="O1208" s="16" t="s">
        <v>3604</v>
      </c>
      <c r="P1208" s="16" t="s">
        <v>3605</v>
      </c>
      <c r="Q1208" s="22"/>
      <c r="R1208" s="23"/>
      <c r="S1208" s="85"/>
      <c r="T1208" s="85"/>
      <c r="U1208" s="85"/>
      <c r="V1208" s="85"/>
      <c r="W1208" s="85"/>
      <c r="X1208" s="85"/>
      <c r="Y1208" s="85"/>
      <c r="Z1208" s="85"/>
      <c r="AA1208" s="85"/>
      <c r="AB1208" s="85"/>
      <c r="AC1208" s="85"/>
      <c r="AD1208" s="85"/>
      <c r="AE1208" s="85"/>
      <c r="AF1208" s="85"/>
      <c r="AG1208" s="85"/>
      <c r="AH1208" s="85"/>
      <c r="AI1208" s="85"/>
      <c r="AJ1208" s="85"/>
      <c r="AK1208" s="85"/>
      <c r="AL1208" s="85"/>
      <c r="AM1208" s="85"/>
      <c r="AN1208" s="85"/>
      <c r="AO1208" s="85"/>
      <c r="AP1208" s="85"/>
      <c r="AQ1208" s="85"/>
      <c r="AR1208" s="85"/>
      <c r="AS1208" s="85"/>
      <c r="AT1208" s="85"/>
      <c r="AU1208" s="85"/>
      <c r="AV1208" s="85"/>
      <c r="AW1208" s="85"/>
      <c r="AX1208" s="85"/>
      <c r="AY1208" s="85"/>
      <c r="AZ1208" s="85"/>
      <c r="BA1208" s="85"/>
      <c r="BB1208" s="85"/>
      <c r="BC1208" s="85"/>
      <c r="BD1208" s="85"/>
      <c r="BE1208" s="85"/>
      <c r="BF1208" s="85"/>
      <c r="BG1208" s="85"/>
      <c r="BH1208" s="85"/>
      <c r="BI1208" s="85"/>
      <c r="BJ1208" s="85"/>
      <c r="BK1208" s="85"/>
      <c r="BL1208" s="85"/>
      <c r="BM1208" s="85"/>
      <c r="BN1208" s="85"/>
      <c r="BO1208" s="85"/>
      <c r="BP1208" s="85"/>
      <c r="BQ1208" s="85"/>
      <c r="BR1208" s="85"/>
      <c r="BS1208" s="85"/>
      <c r="BT1208" s="85"/>
      <c r="BU1208" s="85"/>
      <c r="BV1208" s="85"/>
      <c r="BW1208" s="85"/>
      <c r="BX1208" s="85"/>
      <c r="BY1208" s="85"/>
      <c r="BZ1208" s="85"/>
      <c r="CA1208" s="85"/>
      <c r="CB1208" s="85"/>
      <c r="CC1208" s="85"/>
      <c r="CD1208" s="85"/>
      <c r="CE1208" s="85"/>
      <c r="CF1208" s="85"/>
      <c r="CG1208" s="85"/>
      <c r="CH1208" s="85"/>
      <c r="CI1208" s="85"/>
      <c r="CJ1208" s="85"/>
      <c r="CK1208" s="85"/>
      <c r="CL1208" s="85"/>
      <c r="CM1208" s="85"/>
      <c r="CN1208" s="85"/>
      <c r="CO1208" s="85"/>
      <c r="CP1208" s="85"/>
      <c r="CQ1208" s="85"/>
      <c r="CR1208" s="85"/>
      <c r="CS1208" s="85"/>
      <c r="CT1208" s="85"/>
      <c r="CU1208" s="85"/>
      <c r="CV1208" s="85"/>
      <c r="CW1208" s="85"/>
      <c r="CX1208" s="85"/>
      <c r="CY1208" s="85"/>
      <c r="CZ1208" s="85"/>
      <c r="DA1208" s="85"/>
      <c r="DB1208" s="85"/>
      <c r="DC1208" s="85"/>
      <c r="DD1208" s="85"/>
      <c r="DE1208" s="85"/>
      <c r="DF1208" s="85"/>
      <c r="DG1208" s="85"/>
      <c r="DH1208" s="85"/>
      <c r="DI1208" s="85"/>
      <c r="DJ1208" s="85"/>
      <c r="DK1208" s="85"/>
      <c r="DL1208" s="85"/>
    </row>
    <row r="1209" spans="1:116" s="12" customFormat="1" ht="48" customHeight="1">
      <c r="A1209" s="13"/>
      <c r="B1209" s="97">
        <v>130</v>
      </c>
      <c r="C1209" s="16" t="s">
        <v>3483</v>
      </c>
      <c r="D1209" s="29" t="s">
        <v>3480</v>
      </c>
      <c r="E1209" s="31">
        <v>3972</v>
      </c>
      <c r="F1209" s="29"/>
      <c r="G1209" s="92"/>
      <c r="H1209" s="92">
        <f aca="true" t="shared" si="21" ref="H1209:H1272">E1209-F1209-G1209</f>
        <v>3972</v>
      </c>
      <c r="I1209" s="16" t="s">
        <v>67</v>
      </c>
      <c r="J1209" s="107"/>
      <c r="K1209" s="105"/>
      <c r="L1209" s="107"/>
      <c r="M1209" s="103"/>
      <c r="N1209" s="107"/>
      <c r="O1209" s="16" t="s">
        <v>3606</v>
      </c>
      <c r="P1209" s="16" t="s">
        <v>3607</v>
      </c>
      <c r="Q1209" s="22"/>
      <c r="R1209" s="23"/>
      <c r="S1209" s="85"/>
      <c r="T1209" s="85"/>
      <c r="U1209" s="85"/>
      <c r="V1209" s="85"/>
      <c r="W1209" s="85"/>
      <c r="X1209" s="85"/>
      <c r="Y1209" s="85"/>
      <c r="Z1209" s="85"/>
      <c r="AA1209" s="85"/>
      <c r="AB1209" s="85"/>
      <c r="AC1209" s="85"/>
      <c r="AD1209" s="85"/>
      <c r="AE1209" s="85"/>
      <c r="AF1209" s="85"/>
      <c r="AG1209" s="85"/>
      <c r="AH1209" s="85"/>
      <c r="AI1209" s="85"/>
      <c r="AJ1209" s="85"/>
      <c r="AK1209" s="85"/>
      <c r="AL1209" s="85"/>
      <c r="AM1209" s="85"/>
      <c r="AN1209" s="85"/>
      <c r="AO1209" s="85"/>
      <c r="AP1209" s="85"/>
      <c r="AQ1209" s="85"/>
      <c r="AR1209" s="85"/>
      <c r="AS1209" s="85"/>
      <c r="AT1209" s="85"/>
      <c r="AU1209" s="85"/>
      <c r="AV1209" s="85"/>
      <c r="AW1209" s="85"/>
      <c r="AX1209" s="85"/>
      <c r="AY1209" s="85"/>
      <c r="AZ1209" s="85"/>
      <c r="BA1209" s="85"/>
      <c r="BB1209" s="85"/>
      <c r="BC1209" s="85"/>
      <c r="BD1209" s="85"/>
      <c r="BE1209" s="85"/>
      <c r="BF1209" s="85"/>
      <c r="BG1209" s="85"/>
      <c r="BH1209" s="85"/>
      <c r="BI1209" s="85"/>
      <c r="BJ1209" s="85"/>
      <c r="BK1209" s="85"/>
      <c r="BL1209" s="85"/>
      <c r="BM1209" s="85"/>
      <c r="BN1209" s="85"/>
      <c r="BO1209" s="85"/>
      <c r="BP1209" s="85"/>
      <c r="BQ1209" s="85"/>
      <c r="BR1209" s="85"/>
      <c r="BS1209" s="85"/>
      <c r="BT1209" s="85"/>
      <c r="BU1209" s="85"/>
      <c r="BV1209" s="85"/>
      <c r="BW1209" s="85"/>
      <c r="BX1209" s="85"/>
      <c r="BY1209" s="85"/>
      <c r="BZ1209" s="85"/>
      <c r="CA1209" s="85"/>
      <c r="CB1209" s="85"/>
      <c r="CC1209" s="85"/>
      <c r="CD1209" s="85"/>
      <c r="CE1209" s="85"/>
      <c r="CF1209" s="85"/>
      <c r="CG1209" s="85"/>
      <c r="CH1209" s="85"/>
      <c r="CI1209" s="85"/>
      <c r="CJ1209" s="85"/>
      <c r="CK1209" s="85"/>
      <c r="CL1209" s="85"/>
      <c r="CM1209" s="85"/>
      <c r="CN1209" s="85"/>
      <c r="CO1209" s="85"/>
      <c r="CP1209" s="85"/>
      <c r="CQ1209" s="85"/>
      <c r="CR1209" s="85"/>
      <c r="CS1209" s="85"/>
      <c r="CT1209" s="85"/>
      <c r="CU1209" s="85"/>
      <c r="CV1209" s="85"/>
      <c r="CW1209" s="85"/>
      <c r="CX1209" s="85"/>
      <c r="CY1209" s="85"/>
      <c r="CZ1209" s="85"/>
      <c r="DA1209" s="85"/>
      <c r="DB1209" s="85"/>
      <c r="DC1209" s="85"/>
      <c r="DD1209" s="85"/>
      <c r="DE1209" s="85"/>
      <c r="DF1209" s="85"/>
      <c r="DG1209" s="85"/>
      <c r="DH1209" s="85"/>
      <c r="DI1209" s="85"/>
      <c r="DJ1209" s="85"/>
      <c r="DK1209" s="85"/>
      <c r="DL1209" s="85"/>
    </row>
    <row r="1210" spans="1:116" s="12" customFormat="1" ht="48" customHeight="1">
      <c r="A1210" s="13"/>
      <c r="B1210" s="98">
        <v>131</v>
      </c>
      <c r="C1210" s="16" t="s">
        <v>3483</v>
      </c>
      <c r="D1210" s="29" t="s">
        <v>3480</v>
      </c>
      <c r="E1210" s="31">
        <v>9677</v>
      </c>
      <c r="F1210" s="29"/>
      <c r="G1210" s="92"/>
      <c r="H1210" s="92">
        <f t="shared" si="21"/>
        <v>9677</v>
      </c>
      <c r="I1210" s="16" t="s">
        <v>67</v>
      </c>
      <c r="J1210" s="107"/>
      <c r="K1210" s="105"/>
      <c r="L1210" s="107"/>
      <c r="M1210" s="103"/>
      <c r="N1210" s="107"/>
      <c r="O1210" s="16" t="s">
        <v>3608</v>
      </c>
      <c r="P1210" s="16" t="s">
        <v>3609</v>
      </c>
      <c r="Q1210" s="22"/>
      <c r="R1210" s="23"/>
      <c r="S1210" s="85"/>
      <c r="T1210" s="85"/>
      <c r="U1210" s="85"/>
      <c r="V1210" s="85"/>
      <c r="W1210" s="85"/>
      <c r="X1210" s="85"/>
      <c r="Y1210" s="85"/>
      <c r="Z1210" s="85"/>
      <c r="AA1210" s="85"/>
      <c r="AB1210" s="85"/>
      <c r="AC1210" s="85"/>
      <c r="AD1210" s="85"/>
      <c r="AE1210" s="85"/>
      <c r="AF1210" s="85"/>
      <c r="AG1210" s="85"/>
      <c r="AH1210" s="85"/>
      <c r="AI1210" s="85"/>
      <c r="AJ1210" s="85"/>
      <c r="AK1210" s="85"/>
      <c r="AL1210" s="85"/>
      <c r="AM1210" s="85"/>
      <c r="AN1210" s="85"/>
      <c r="AO1210" s="85"/>
      <c r="AP1210" s="85"/>
      <c r="AQ1210" s="85"/>
      <c r="AR1210" s="85"/>
      <c r="AS1210" s="85"/>
      <c r="AT1210" s="85"/>
      <c r="AU1210" s="85"/>
      <c r="AV1210" s="85"/>
      <c r="AW1210" s="85"/>
      <c r="AX1210" s="85"/>
      <c r="AY1210" s="85"/>
      <c r="AZ1210" s="85"/>
      <c r="BA1210" s="85"/>
      <c r="BB1210" s="85"/>
      <c r="BC1210" s="85"/>
      <c r="BD1210" s="85"/>
      <c r="BE1210" s="85"/>
      <c r="BF1210" s="85"/>
      <c r="BG1210" s="85"/>
      <c r="BH1210" s="85"/>
      <c r="BI1210" s="85"/>
      <c r="BJ1210" s="85"/>
      <c r="BK1210" s="85"/>
      <c r="BL1210" s="85"/>
      <c r="BM1210" s="85"/>
      <c r="BN1210" s="85"/>
      <c r="BO1210" s="85"/>
      <c r="BP1210" s="85"/>
      <c r="BQ1210" s="85"/>
      <c r="BR1210" s="85"/>
      <c r="BS1210" s="85"/>
      <c r="BT1210" s="85"/>
      <c r="BU1210" s="85"/>
      <c r="BV1210" s="85"/>
      <c r="BW1210" s="85"/>
      <c r="BX1210" s="85"/>
      <c r="BY1210" s="85"/>
      <c r="BZ1210" s="85"/>
      <c r="CA1210" s="85"/>
      <c r="CB1210" s="85"/>
      <c r="CC1210" s="85"/>
      <c r="CD1210" s="85"/>
      <c r="CE1210" s="85"/>
      <c r="CF1210" s="85"/>
      <c r="CG1210" s="85"/>
      <c r="CH1210" s="85"/>
      <c r="CI1210" s="85"/>
      <c r="CJ1210" s="85"/>
      <c r="CK1210" s="85"/>
      <c r="CL1210" s="85"/>
      <c r="CM1210" s="85"/>
      <c r="CN1210" s="85"/>
      <c r="CO1210" s="85"/>
      <c r="CP1210" s="85"/>
      <c r="CQ1210" s="85"/>
      <c r="CR1210" s="85"/>
      <c r="CS1210" s="85"/>
      <c r="CT1210" s="85"/>
      <c r="CU1210" s="85"/>
      <c r="CV1210" s="85"/>
      <c r="CW1210" s="85"/>
      <c r="CX1210" s="85"/>
      <c r="CY1210" s="85"/>
      <c r="CZ1210" s="85"/>
      <c r="DA1210" s="85"/>
      <c r="DB1210" s="85"/>
      <c r="DC1210" s="85"/>
      <c r="DD1210" s="85"/>
      <c r="DE1210" s="85"/>
      <c r="DF1210" s="85"/>
      <c r="DG1210" s="85"/>
      <c r="DH1210" s="85"/>
      <c r="DI1210" s="85"/>
      <c r="DJ1210" s="85"/>
      <c r="DK1210" s="85"/>
      <c r="DL1210" s="85"/>
    </row>
    <row r="1211" spans="1:116" s="12" customFormat="1" ht="48" customHeight="1">
      <c r="A1211" s="13"/>
      <c r="B1211" s="97">
        <v>132</v>
      </c>
      <c r="C1211" s="16" t="s">
        <v>3484</v>
      </c>
      <c r="D1211" s="29" t="s">
        <v>3480</v>
      </c>
      <c r="E1211" s="31">
        <v>10000</v>
      </c>
      <c r="F1211" s="29"/>
      <c r="G1211" s="92"/>
      <c r="H1211" s="92">
        <f t="shared" si="21"/>
        <v>10000</v>
      </c>
      <c r="I1211" s="16" t="s">
        <v>67</v>
      </c>
      <c r="J1211" s="107"/>
      <c r="K1211" s="105"/>
      <c r="L1211" s="107"/>
      <c r="M1211" s="103"/>
      <c r="N1211" s="107"/>
      <c r="O1211" s="16" t="s">
        <v>3589</v>
      </c>
      <c r="P1211" s="16" t="s">
        <v>3610</v>
      </c>
      <c r="Q1211" s="22"/>
      <c r="R1211" s="23"/>
      <c r="S1211" s="85"/>
      <c r="T1211" s="85"/>
      <c r="U1211" s="85"/>
      <c r="V1211" s="85"/>
      <c r="W1211" s="85"/>
      <c r="X1211" s="85"/>
      <c r="Y1211" s="85"/>
      <c r="Z1211" s="85"/>
      <c r="AA1211" s="85"/>
      <c r="AB1211" s="85"/>
      <c r="AC1211" s="85"/>
      <c r="AD1211" s="85"/>
      <c r="AE1211" s="85"/>
      <c r="AF1211" s="85"/>
      <c r="AG1211" s="85"/>
      <c r="AH1211" s="85"/>
      <c r="AI1211" s="85"/>
      <c r="AJ1211" s="85"/>
      <c r="AK1211" s="85"/>
      <c r="AL1211" s="85"/>
      <c r="AM1211" s="85"/>
      <c r="AN1211" s="85"/>
      <c r="AO1211" s="85"/>
      <c r="AP1211" s="85"/>
      <c r="AQ1211" s="85"/>
      <c r="AR1211" s="85"/>
      <c r="AS1211" s="85"/>
      <c r="AT1211" s="85"/>
      <c r="AU1211" s="85"/>
      <c r="AV1211" s="85"/>
      <c r="AW1211" s="85"/>
      <c r="AX1211" s="85"/>
      <c r="AY1211" s="85"/>
      <c r="AZ1211" s="85"/>
      <c r="BA1211" s="85"/>
      <c r="BB1211" s="85"/>
      <c r="BC1211" s="85"/>
      <c r="BD1211" s="85"/>
      <c r="BE1211" s="85"/>
      <c r="BF1211" s="85"/>
      <c r="BG1211" s="85"/>
      <c r="BH1211" s="85"/>
      <c r="BI1211" s="85"/>
      <c r="BJ1211" s="85"/>
      <c r="BK1211" s="85"/>
      <c r="BL1211" s="85"/>
      <c r="BM1211" s="85"/>
      <c r="BN1211" s="85"/>
      <c r="BO1211" s="85"/>
      <c r="BP1211" s="85"/>
      <c r="BQ1211" s="85"/>
      <c r="BR1211" s="85"/>
      <c r="BS1211" s="85"/>
      <c r="BT1211" s="85"/>
      <c r="BU1211" s="85"/>
      <c r="BV1211" s="85"/>
      <c r="BW1211" s="85"/>
      <c r="BX1211" s="85"/>
      <c r="BY1211" s="85"/>
      <c r="BZ1211" s="85"/>
      <c r="CA1211" s="85"/>
      <c r="CB1211" s="85"/>
      <c r="CC1211" s="85"/>
      <c r="CD1211" s="85"/>
      <c r="CE1211" s="85"/>
      <c r="CF1211" s="85"/>
      <c r="CG1211" s="85"/>
      <c r="CH1211" s="85"/>
      <c r="CI1211" s="85"/>
      <c r="CJ1211" s="85"/>
      <c r="CK1211" s="85"/>
      <c r="CL1211" s="85"/>
      <c r="CM1211" s="85"/>
      <c r="CN1211" s="85"/>
      <c r="CO1211" s="85"/>
      <c r="CP1211" s="85"/>
      <c r="CQ1211" s="85"/>
      <c r="CR1211" s="85"/>
      <c r="CS1211" s="85"/>
      <c r="CT1211" s="85"/>
      <c r="CU1211" s="85"/>
      <c r="CV1211" s="85"/>
      <c r="CW1211" s="85"/>
      <c r="CX1211" s="85"/>
      <c r="CY1211" s="85"/>
      <c r="CZ1211" s="85"/>
      <c r="DA1211" s="85"/>
      <c r="DB1211" s="85"/>
      <c r="DC1211" s="85"/>
      <c r="DD1211" s="85"/>
      <c r="DE1211" s="85"/>
      <c r="DF1211" s="85"/>
      <c r="DG1211" s="85"/>
      <c r="DH1211" s="85"/>
      <c r="DI1211" s="85"/>
      <c r="DJ1211" s="85"/>
      <c r="DK1211" s="85"/>
      <c r="DL1211" s="85"/>
    </row>
    <row r="1212" spans="1:116" s="12" customFormat="1" ht="48" customHeight="1">
      <c r="A1212" s="13"/>
      <c r="B1212" s="97">
        <v>133</v>
      </c>
      <c r="C1212" s="16" t="s">
        <v>3484</v>
      </c>
      <c r="D1212" s="29" t="s">
        <v>3480</v>
      </c>
      <c r="E1212" s="31">
        <v>4060</v>
      </c>
      <c r="F1212" s="29"/>
      <c r="G1212" s="92"/>
      <c r="H1212" s="92">
        <f t="shared" si="21"/>
        <v>4060</v>
      </c>
      <c r="I1212" s="16" t="s">
        <v>67</v>
      </c>
      <c r="J1212" s="107"/>
      <c r="K1212" s="105"/>
      <c r="L1212" s="107"/>
      <c r="M1212" s="103"/>
      <c r="N1212" s="107"/>
      <c r="O1212" s="16" t="s">
        <v>3611</v>
      </c>
      <c r="P1212" s="16" t="s">
        <v>3612</v>
      </c>
      <c r="Q1212" s="22"/>
      <c r="R1212" s="23"/>
      <c r="S1212" s="85"/>
      <c r="T1212" s="85"/>
      <c r="U1212" s="85"/>
      <c r="V1212" s="85"/>
      <c r="W1212" s="85"/>
      <c r="X1212" s="85"/>
      <c r="Y1212" s="85"/>
      <c r="Z1212" s="85"/>
      <c r="AA1212" s="85"/>
      <c r="AB1212" s="85"/>
      <c r="AC1212" s="85"/>
      <c r="AD1212" s="85"/>
      <c r="AE1212" s="85"/>
      <c r="AF1212" s="85"/>
      <c r="AG1212" s="85"/>
      <c r="AH1212" s="85"/>
      <c r="AI1212" s="85"/>
      <c r="AJ1212" s="85"/>
      <c r="AK1212" s="85"/>
      <c r="AL1212" s="85"/>
      <c r="AM1212" s="85"/>
      <c r="AN1212" s="85"/>
      <c r="AO1212" s="85"/>
      <c r="AP1212" s="85"/>
      <c r="AQ1212" s="85"/>
      <c r="AR1212" s="85"/>
      <c r="AS1212" s="85"/>
      <c r="AT1212" s="85"/>
      <c r="AU1212" s="85"/>
      <c r="AV1212" s="85"/>
      <c r="AW1212" s="85"/>
      <c r="AX1212" s="85"/>
      <c r="AY1212" s="85"/>
      <c r="AZ1212" s="85"/>
      <c r="BA1212" s="85"/>
      <c r="BB1212" s="85"/>
      <c r="BC1212" s="85"/>
      <c r="BD1212" s="85"/>
      <c r="BE1212" s="85"/>
      <c r="BF1212" s="85"/>
      <c r="BG1212" s="85"/>
      <c r="BH1212" s="85"/>
      <c r="BI1212" s="85"/>
      <c r="BJ1212" s="85"/>
      <c r="BK1212" s="85"/>
      <c r="BL1212" s="85"/>
      <c r="BM1212" s="85"/>
      <c r="BN1212" s="85"/>
      <c r="BO1212" s="85"/>
      <c r="BP1212" s="85"/>
      <c r="BQ1212" s="85"/>
      <c r="BR1212" s="85"/>
      <c r="BS1212" s="85"/>
      <c r="BT1212" s="85"/>
      <c r="BU1212" s="85"/>
      <c r="BV1212" s="85"/>
      <c r="BW1212" s="85"/>
      <c r="BX1212" s="85"/>
      <c r="BY1212" s="85"/>
      <c r="BZ1212" s="85"/>
      <c r="CA1212" s="85"/>
      <c r="CB1212" s="85"/>
      <c r="CC1212" s="85"/>
      <c r="CD1212" s="85"/>
      <c r="CE1212" s="85"/>
      <c r="CF1212" s="85"/>
      <c r="CG1212" s="85"/>
      <c r="CH1212" s="85"/>
      <c r="CI1212" s="85"/>
      <c r="CJ1212" s="85"/>
      <c r="CK1212" s="85"/>
      <c r="CL1212" s="85"/>
      <c r="CM1212" s="85"/>
      <c r="CN1212" s="85"/>
      <c r="CO1212" s="85"/>
      <c r="CP1212" s="85"/>
      <c r="CQ1212" s="85"/>
      <c r="CR1212" s="85"/>
      <c r="CS1212" s="85"/>
      <c r="CT1212" s="85"/>
      <c r="CU1212" s="85"/>
      <c r="CV1212" s="85"/>
      <c r="CW1212" s="85"/>
      <c r="CX1212" s="85"/>
      <c r="CY1212" s="85"/>
      <c r="CZ1212" s="85"/>
      <c r="DA1212" s="85"/>
      <c r="DB1212" s="85"/>
      <c r="DC1212" s="85"/>
      <c r="DD1212" s="85"/>
      <c r="DE1212" s="85"/>
      <c r="DF1212" s="85"/>
      <c r="DG1212" s="85"/>
      <c r="DH1212" s="85"/>
      <c r="DI1212" s="85"/>
      <c r="DJ1212" s="85"/>
      <c r="DK1212" s="85"/>
      <c r="DL1212" s="85"/>
    </row>
    <row r="1213" spans="1:116" s="12" customFormat="1" ht="48" customHeight="1">
      <c r="A1213" s="13"/>
      <c r="B1213" s="98">
        <v>134</v>
      </c>
      <c r="C1213" s="16" t="s">
        <v>3485</v>
      </c>
      <c r="D1213" s="29" t="s">
        <v>3486</v>
      </c>
      <c r="E1213" s="31">
        <v>6350</v>
      </c>
      <c r="F1213" s="29"/>
      <c r="G1213" s="92"/>
      <c r="H1213" s="92">
        <f t="shared" si="21"/>
        <v>6350</v>
      </c>
      <c r="I1213" s="16" t="s">
        <v>67</v>
      </c>
      <c r="J1213" s="107"/>
      <c r="K1213" s="105"/>
      <c r="L1213" s="107"/>
      <c r="M1213" s="103"/>
      <c r="N1213" s="107"/>
      <c r="O1213" s="16" t="s">
        <v>3613</v>
      </c>
      <c r="P1213" s="16" t="s">
        <v>3614</v>
      </c>
      <c r="Q1213" s="22"/>
      <c r="R1213" s="23"/>
      <c r="S1213" s="85"/>
      <c r="T1213" s="85"/>
      <c r="U1213" s="85"/>
      <c r="V1213" s="85"/>
      <c r="W1213" s="85"/>
      <c r="X1213" s="85"/>
      <c r="Y1213" s="85"/>
      <c r="Z1213" s="85"/>
      <c r="AA1213" s="85"/>
      <c r="AB1213" s="85"/>
      <c r="AC1213" s="85"/>
      <c r="AD1213" s="85"/>
      <c r="AE1213" s="85"/>
      <c r="AF1213" s="85"/>
      <c r="AG1213" s="85"/>
      <c r="AH1213" s="85"/>
      <c r="AI1213" s="85"/>
      <c r="AJ1213" s="85"/>
      <c r="AK1213" s="85"/>
      <c r="AL1213" s="85"/>
      <c r="AM1213" s="85"/>
      <c r="AN1213" s="85"/>
      <c r="AO1213" s="85"/>
      <c r="AP1213" s="85"/>
      <c r="AQ1213" s="85"/>
      <c r="AR1213" s="85"/>
      <c r="AS1213" s="85"/>
      <c r="AT1213" s="85"/>
      <c r="AU1213" s="85"/>
      <c r="AV1213" s="85"/>
      <c r="AW1213" s="85"/>
      <c r="AX1213" s="85"/>
      <c r="AY1213" s="85"/>
      <c r="AZ1213" s="85"/>
      <c r="BA1213" s="85"/>
      <c r="BB1213" s="85"/>
      <c r="BC1213" s="85"/>
      <c r="BD1213" s="85"/>
      <c r="BE1213" s="85"/>
      <c r="BF1213" s="85"/>
      <c r="BG1213" s="85"/>
      <c r="BH1213" s="85"/>
      <c r="BI1213" s="85"/>
      <c r="BJ1213" s="85"/>
      <c r="BK1213" s="85"/>
      <c r="BL1213" s="85"/>
      <c r="BM1213" s="85"/>
      <c r="BN1213" s="85"/>
      <c r="BO1213" s="85"/>
      <c r="BP1213" s="85"/>
      <c r="BQ1213" s="85"/>
      <c r="BR1213" s="85"/>
      <c r="BS1213" s="85"/>
      <c r="BT1213" s="85"/>
      <c r="BU1213" s="85"/>
      <c r="BV1213" s="85"/>
      <c r="BW1213" s="85"/>
      <c r="BX1213" s="85"/>
      <c r="BY1213" s="85"/>
      <c r="BZ1213" s="85"/>
      <c r="CA1213" s="85"/>
      <c r="CB1213" s="85"/>
      <c r="CC1213" s="85"/>
      <c r="CD1213" s="85"/>
      <c r="CE1213" s="85"/>
      <c r="CF1213" s="85"/>
      <c r="CG1213" s="85"/>
      <c r="CH1213" s="85"/>
      <c r="CI1213" s="85"/>
      <c r="CJ1213" s="85"/>
      <c r="CK1213" s="85"/>
      <c r="CL1213" s="85"/>
      <c r="CM1213" s="85"/>
      <c r="CN1213" s="85"/>
      <c r="CO1213" s="85"/>
      <c r="CP1213" s="85"/>
      <c r="CQ1213" s="85"/>
      <c r="CR1213" s="85"/>
      <c r="CS1213" s="85"/>
      <c r="CT1213" s="85"/>
      <c r="CU1213" s="85"/>
      <c r="CV1213" s="85"/>
      <c r="CW1213" s="85"/>
      <c r="CX1213" s="85"/>
      <c r="CY1213" s="85"/>
      <c r="CZ1213" s="85"/>
      <c r="DA1213" s="85"/>
      <c r="DB1213" s="85"/>
      <c r="DC1213" s="85"/>
      <c r="DD1213" s="85"/>
      <c r="DE1213" s="85"/>
      <c r="DF1213" s="85"/>
      <c r="DG1213" s="85"/>
      <c r="DH1213" s="85"/>
      <c r="DI1213" s="85"/>
      <c r="DJ1213" s="85"/>
      <c r="DK1213" s="85"/>
      <c r="DL1213" s="85"/>
    </row>
    <row r="1214" spans="1:116" s="12" customFormat="1" ht="48" customHeight="1">
      <c r="A1214" s="13"/>
      <c r="B1214" s="97">
        <v>135</v>
      </c>
      <c r="C1214" s="16" t="s">
        <v>3487</v>
      </c>
      <c r="D1214" s="29" t="s">
        <v>3488</v>
      </c>
      <c r="E1214" s="31">
        <v>625</v>
      </c>
      <c r="F1214" s="29"/>
      <c r="G1214" s="92"/>
      <c r="H1214" s="92">
        <f t="shared" si="21"/>
        <v>625</v>
      </c>
      <c r="I1214" s="16" t="s">
        <v>67</v>
      </c>
      <c r="J1214" s="107"/>
      <c r="K1214" s="105"/>
      <c r="L1214" s="107"/>
      <c r="M1214" s="103"/>
      <c r="N1214" s="107"/>
      <c r="O1214" s="16" t="s">
        <v>3615</v>
      </c>
      <c r="P1214" s="16" t="s">
        <v>3616</v>
      </c>
      <c r="Q1214" s="22"/>
      <c r="R1214" s="23"/>
      <c r="S1214" s="85"/>
      <c r="T1214" s="85"/>
      <c r="U1214" s="85"/>
      <c r="V1214" s="85"/>
      <c r="W1214" s="85"/>
      <c r="X1214" s="85"/>
      <c r="Y1214" s="85"/>
      <c r="Z1214" s="85"/>
      <c r="AA1214" s="85"/>
      <c r="AB1214" s="85"/>
      <c r="AC1214" s="85"/>
      <c r="AD1214" s="85"/>
      <c r="AE1214" s="85"/>
      <c r="AF1214" s="85"/>
      <c r="AG1214" s="85"/>
      <c r="AH1214" s="85"/>
      <c r="AI1214" s="85"/>
      <c r="AJ1214" s="85"/>
      <c r="AK1214" s="85"/>
      <c r="AL1214" s="85"/>
      <c r="AM1214" s="85"/>
      <c r="AN1214" s="85"/>
      <c r="AO1214" s="85"/>
      <c r="AP1214" s="85"/>
      <c r="AQ1214" s="85"/>
      <c r="AR1214" s="85"/>
      <c r="AS1214" s="85"/>
      <c r="AT1214" s="85"/>
      <c r="AU1214" s="85"/>
      <c r="AV1214" s="85"/>
      <c r="AW1214" s="85"/>
      <c r="AX1214" s="85"/>
      <c r="AY1214" s="85"/>
      <c r="AZ1214" s="85"/>
      <c r="BA1214" s="85"/>
      <c r="BB1214" s="85"/>
      <c r="BC1214" s="85"/>
      <c r="BD1214" s="85"/>
      <c r="BE1214" s="85"/>
      <c r="BF1214" s="85"/>
      <c r="BG1214" s="85"/>
      <c r="BH1214" s="85"/>
      <c r="BI1214" s="85"/>
      <c r="BJ1214" s="85"/>
      <c r="BK1214" s="85"/>
      <c r="BL1214" s="85"/>
      <c r="BM1214" s="85"/>
      <c r="BN1214" s="85"/>
      <c r="BO1214" s="85"/>
      <c r="BP1214" s="85"/>
      <c r="BQ1214" s="85"/>
      <c r="BR1214" s="85"/>
      <c r="BS1214" s="85"/>
      <c r="BT1214" s="85"/>
      <c r="BU1214" s="85"/>
      <c r="BV1214" s="85"/>
      <c r="BW1214" s="85"/>
      <c r="BX1214" s="85"/>
      <c r="BY1214" s="85"/>
      <c r="BZ1214" s="85"/>
      <c r="CA1214" s="85"/>
      <c r="CB1214" s="85"/>
      <c r="CC1214" s="85"/>
      <c r="CD1214" s="85"/>
      <c r="CE1214" s="85"/>
      <c r="CF1214" s="85"/>
      <c r="CG1214" s="85"/>
      <c r="CH1214" s="85"/>
      <c r="CI1214" s="85"/>
      <c r="CJ1214" s="85"/>
      <c r="CK1214" s="85"/>
      <c r="CL1214" s="85"/>
      <c r="CM1214" s="85"/>
      <c r="CN1214" s="85"/>
      <c r="CO1214" s="85"/>
      <c r="CP1214" s="85"/>
      <c r="CQ1214" s="85"/>
      <c r="CR1214" s="85"/>
      <c r="CS1214" s="85"/>
      <c r="CT1214" s="85"/>
      <c r="CU1214" s="85"/>
      <c r="CV1214" s="85"/>
      <c r="CW1214" s="85"/>
      <c r="CX1214" s="85"/>
      <c r="CY1214" s="85"/>
      <c r="CZ1214" s="85"/>
      <c r="DA1214" s="85"/>
      <c r="DB1214" s="85"/>
      <c r="DC1214" s="85"/>
      <c r="DD1214" s="85"/>
      <c r="DE1214" s="85"/>
      <c r="DF1214" s="85"/>
      <c r="DG1214" s="85"/>
      <c r="DH1214" s="85"/>
      <c r="DI1214" s="85"/>
      <c r="DJ1214" s="85"/>
      <c r="DK1214" s="85"/>
      <c r="DL1214" s="85"/>
    </row>
    <row r="1215" spans="1:116" s="12" customFormat="1" ht="48" customHeight="1">
      <c r="A1215" s="13"/>
      <c r="B1215" s="97">
        <v>136</v>
      </c>
      <c r="C1215" s="16" t="s">
        <v>3487</v>
      </c>
      <c r="D1215" s="29" t="s">
        <v>3488</v>
      </c>
      <c r="E1215" s="31">
        <v>625</v>
      </c>
      <c r="F1215" s="29"/>
      <c r="G1215" s="92"/>
      <c r="H1215" s="92">
        <f t="shared" si="21"/>
        <v>625</v>
      </c>
      <c r="I1215" s="16" t="s">
        <v>67</v>
      </c>
      <c r="J1215" s="107"/>
      <c r="K1215" s="105"/>
      <c r="L1215" s="107"/>
      <c r="M1215" s="103"/>
      <c r="N1215" s="107"/>
      <c r="O1215" s="16" t="s">
        <v>3617</v>
      </c>
      <c r="P1215" s="16" t="s">
        <v>3618</v>
      </c>
      <c r="Q1215" s="22"/>
      <c r="R1215" s="23"/>
      <c r="S1215" s="85"/>
      <c r="T1215" s="85"/>
      <c r="U1215" s="85"/>
      <c r="V1215" s="85"/>
      <c r="W1215" s="85"/>
      <c r="X1215" s="85"/>
      <c r="Y1215" s="85"/>
      <c r="Z1215" s="85"/>
      <c r="AA1215" s="85"/>
      <c r="AB1215" s="85"/>
      <c r="AC1215" s="85"/>
      <c r="AD1215" s="85"/>
      <c r="AE1215" s="85"/>
      <c r="AF1215" s="85"/>
      <c r="AG1215" s="85"/>
      <c r="AH1215" s="85"/>
      <c r="AI1215" s="85"/>
      <c r="AJ1215" s="85"/>
      <c r="AK1215" s="85"/>
      <c r="AL1215" s="85"/>
      <c r="AM1215" s="85"/>
      <c r="AN1215" s="85"/>
      <c r="AO1215" s="85"/>
      <c r="AP1215" s="85"/>
      <c r="AQ1215" s="85"/>
      <c r="AR1215" s="85"/>
      <c r="AS1215" s="85"/>
      <c r="AT1215" s="85"/>
      <c r="AU1215" s="85"/>
      <c r="AV1215" s="85"/>
      <c r="AW1215" s="85"/>
      <c r="AX1215" s="85"/>
      <c r="AY1215" s="85"/>
      <c r="AZ1215" s="85"/>
      <c r="BA1215" s="85"/>
      <c r="BB1215" s="85"/>
      <c r="BC1215" s="85"/>
      <c r="BD1215" s="85"/>
      <c r="BE1215" s="85"/>
      <c r="BF1215" s="85"/>
      <c r="BG1215" s="85"/>
      <c r="BH1215" s="85"/>
      <c r="BI1215" s="85"/>
      <c r="BJ1215" s="85"/>
      <c r="BK1215" s="85"/>
      <c r="BL1215" s="85"/>
      <c r="BM1215" s="85"/>
      <c r="BN1215" s="85"/>
      <c r="BO1215" s="85"/>
      <c r="BP1215" s="85"/>
      <c r="BQ1215" s="85"/>
      <c r="BR1215" s="85"/>
      <c r="BS1215" s="85"/>
      <c r="BT1215" s="85"/>
      <c r="BU1215" s="85"/>
      <c r="BV1215" s="85"/>
      <c r="BW1215" s="85"/>
      <c r="BX1215" s="85"/>
      <c r="BY1215" s="85"/>
      <c r="BZ1215" s="85"/>
      <c r="CA1215" s="85"/>
      <c r="CB1215" s="85"/>
      <c r="CC1215" s="85"/>
      <c r="CD1215" s="85"/>
      <c r="CE1215" s="85"/>
      <c r="CF1215" s="85"/>
      <c r="CG1215" s="85"/>
      <c r="CH1215" s="85"/>
      <c r="CI1215" s="85"/>
      <c r="CJ1215" s="85"/>
      <c r="CK1215" s="85"/>
      <c r="CL1215" s="85"/>
      <c r="CM1215" s="85"/>
      <c r="CN1215" s="85"/>
      <c r="CO1215" s="85"/>
      <c r="CP1215" s="85"/>
      <c r="CQ1215" s="85"/>
      <c r="CR1215" s="85"/>
      <c r="CS1215" s="85"/>
      <c r="CT1215" s="85"/>
      <c r="CU1215" s="85"/>
      <c r="CV1215" s="85"/>
      <c r="CW1215" s="85"/>
      <c r="CX1215" s="85"/>
      <c r="CY1215" s="85"/>
      <c r="CZ1215" s="85"/>
      <c r="DA1215" s="85"/>
      <c r="DB1215" s="85"/>
      <c r="DC1215" s="85"/>
      <c r="DD1215" s="85"/>
      <c r="DE1215" s="85"/>
      <c r="DF1215" s="85"/>
      <c r="DG1215" s="85"/>
      <c r="DH1215" s="85"/>
      <c r="DI1215" s="85"/>
      <c r="DJ1215" s="85"/>
      <c r="DK1215" s="85"/>
      <c r="DL1215" s="85"/>
    </row>
    <row r="1216" spans="1:116" s="12" customFormat="1" ht="48" customHeight="1">
      <c r="A1216" s="13"/>
      <c r="B1216" s="98">
        <v>137</v>
      </c>
      <c r="C1216" s="16" t="s">
        <v>3489</v>
      </c>
      <c r="D1216" s="29" t="s">
        <v>3490</v>
      </c>
      <c r="E1216" s="31">
        <v>1375</v>
      </c>
      <c r="F1216" s="29"/>
      <c r="G1216" s="92"/>
      <c r="H1216" s="92">
        <f t="shared" si="21"/>
        <v>1375</v>
      </c>
      <c r="I1216" s="16" t="s">
        <v>67</v>
      </c>
      <c r="J1216" s="107"/>
      <c r="K1216" s="105"/>
      <c r="L1216" s="107"/>
      <c r="M1216" s="103"/>
      <c r="N1216" s="107"/>
      <c r="O1216" s="16" t="s">
        <v>3619</v>
      </c>
      <c r="P1216" s="16" t="s">
        <v>3620</v>
      </c>
      <c r="Q1216" s="22"/>
      <c r="R1216" s="23"/>
      <c r="S1216" s="85"/>
      <c r="T1216" s="85"/>
      <c r="U1216" s="85"/>
      <c r="V1216" s="85"/>
      <c r="W1216" s="85"/>
      <c r="X1216" s="85"/>
      <c r="Y1216" s="85"/>
      <c r="Z1216" s="85"/>
      <c r="AA1216" s="85"/>
      <c r="AB1216" s="85"/>
      <c r="AC1216" s="85"/>
      <c r="AD1216" s="85"/>
      <c r="AE1216" s="85"/>
      <c r="AF1216" s="85"/>
      <c r="AG1216" s="85"/>
      <c r="AH1216" s="85"/>
      <c r="AI1216" s="85"/>
      <c r="AJ1216" s="85"/>
      <c r="AK1216" s="85"/>
      <c r="AL1216" s="85"/>
      <c r="AM1216" s="85"/>
      <c r="AN1216" s="85"/>
      <c r="AO1216" s="85"/>
      <c r="AP1216" s="85"/>
      <c r="AQ1216" s="85"/>
      <c r="AR1216" s="85"/>
      <c r="AS1216" s="85"/>
      <c r="AT1216" s="85"/>
      <c r="AU1216" s="85"/>
      <c r="AV1216" s="85"/>
      <c r="AW1216" s="85"/>
      <c r="AX1216" s="85"/>
      <c r="AY1216" s="85"/>
      <c r="AZ1216" s="85"/>
      <c r="BA1216" s="85"/>
      <c r="BB1216" s="85"/>
      <c r="BC1216" s="85"/>
      <c r="BD1216" s="85"/>
      <c r="BE1216" s="85"/>
      <c r="BF1216" s="85"/>
      <c r="BG1216" s="85"/>
      <c r="BH1216" s="85"/>
      <c r="BI1216" s="85"/>
      <c r="BJ1216" s="85"/>
      <c r="BK1216" s="85"/>
      <c r="BL1216" s="85"/>
      <c r="BM1216" s="85"/>
      <c r="BN1216" s="85"/>
      <c r="BO1216" s="85"/>
      <c r="BP1216" s="85"/>
      <c r="BQ1216" s="85"/>
      <c r="BR1216" s="85"/>
      <c r="BS1216" s="85"/>
      <c r="BT1216" s="85"/>
      <c r="BU1216" s="85"/>
      <c r="BV1216" s="85"/>
      <c r="BW1216" s="85"/>
      <c r="BX1216" s="85"/>
      <c r="BY1216" s="85"/>
      <c r="BZ1216" s="85"/>
      <c r="CA1216" s="85"/>
      <c r="CB1216" s="85"/>
      <c r="CC1216" s="85"/>
      <c r="CD1216" s="85"/>
      <c r="CE1216" s="85"/>
      <c r="CF1216" s="85"/>
      <c r="CG1216" s="85"/>
      <c r="CH1216" s="85"/>
      <c r="CI1216" s="85"/>
      <c r="CJ1216" s="85"/>
      <c r="CK1216" s="85"/>
      <c r="CL1216" s="85"/>
      <c r="CM1216" s="85"/>
      <c r="CN1216" s="85"/>
      <c r="CO1216" s="85"/>
      <c r="CP1216" s="85"/>
      <c r="CQ1216" s="85"/>
      <c r="CR1216" s="85"/>
      <c r="CS1216" s="85"/>
      <c r="CT1216" s="85"/>
      <c r="CU1216" s="85"/>
      <c r="CV1216" s="85"/>
      <c r="CW1216" s="85"/>
      <c r="CX1216" s="85"/>
      <c r="CY1216" s="85"/>
      <c r="CZ1216" s="85"/>
      <c r="DA1216" s="85"/>
      <c r="DB1216" s="85"/>
      <c r="DC1216" s="85"/>
      <c r="DD1216" s="85"/>
      <c r="DE1216" s="85"/>
      <c r="DF1216" s="85"/>
      <c r="DG1216" s="85"/>
      <c r="DH1216" s="85"/>
      <c r="DI1216" s="85"/>
      <c r="DJ1216" s="85"/>
      <c r="DK1216" s="85"/>
      <c r="DL1216" s="85"/>
    </row>
    <row r="1217" spans="1:116" s="12" customFormat="1" ht="48" customHeight="1">
      <c r="A1217" s="13"/>
      <c r="B1217" s="97">
        <v>138</v>
      </c>
      <c r="C1217" s="16" t="s">
        <v>3491</v>
      </c>
      <c r="D1217" s="16" t="s">
        <v>3492</v>
      </c>
      <c r="E1217" s="31">
        <v>616</v>
      </c>
      <c r="F1217" s="29"/>
      <c r="G1217" s="92"/>
      <c r="H1217" s="92">
        <f t="shared" si="21"/>
        <v>616</v>
      </c>
      <c r="I1217" s="16" t="s">
        <v>67</v>
      </c>
      <c r="J1217" s="107"/>
      <c r="K1217" s="105"/>
      <c r="L1217" s="107"/>
      <c r="M1217" s="103"/>
      <c r="N1217" s="107"/>
      <c r="O1217" s="16" t="s">
        <v>3621</v>
      </c>
      <c r="P1217" s="16" t="s">
        <v>3622</v>
      </c>
      <c r="Q1217" s="22"/>
      <c r="R1217" s="23"/>
      <c r="S1217" s="85"/>
      <c r="T1217" s="85"/>
      <c r="U1217" s="85"/>
      <c r="V1217" s="85"/>
      <c r="W1217" s="85"/>
      <c r="X1217" s="85"/>
      <c r="Y1217" s="85"/>
      <c r="Z1217" s="85"/>
      <c r="AA1217" s="85"/>
      <c r="AB1217" s="85"/>
      <c r="AC1217" s="85"/>
      <c r="AD1217" s="85"/>
      <c r="AE1217" s="85"/>
      <c r="AF1217" s="85"/>
      <c r="AG1217" s="85"/>
      <c r="AH1217" s="85"/>
      <c r="AI1217" s="85"/>
      <c r="AJ1217" s="85"/>
      <c r="AK1217" s="85"/>
      <c r="AL1217" s="85"/>
      <c r="AM1217" s="85"/>
      <c r="AN1217" s="85"/>
      <c r="AO1217" s="85"/>
      <c r="AP1217" s="85"/>
      <c r="AQ1217" s="85"/>
      <c r="AR1217" s="85"/>
      <c r="AS1217" s="85"/>
      <c r="AT1217" s="85"/>
      <c r="AU1217" s="85"/>
      <c r="AV1217" s="85"/>
      <c r="AW1217" s="85"/>
      <c r="AX1217" s="85"/>
      <c r="AY1217" s="85"/>
      <c r="AZ1217" s="85"/>
      <c r="BA1217" s="85"/>
      <c r="BB1217" s="85"/>
      <c r="BC1217" s="85"/>
      <c r="BD1217" s="85"/>
      <c r="BE1217" s="85"/>
      <c r="BF1217" s="85"/>
      <c r="BG1217" s="85"/>
      <c r="BH1217" s="85"/>
      <c r="BI1217" s="85"/>
      <c r="BJ1217" s="85"/>
      <c r="BK1217" s="85"/>
      <c r="BL1217" s="85"/>
      <c r="BM1217" s="85"/>
      <c r="BN1217" s="85"/>
      <c r="BO1217" s="85"/>
      <c r="BP1217" s="85"/>
      <c r="BQ1217" s="85"/>
      <c r="BR1217" s="85"/>
      <c r="BS1217" s="85"/>
      <c r="BT1217" s="85"/>
      <c r="BU1217" s="85"/>
      <c r="BV1217" s="85"/>
      <c r="BW1217" s="85"/>
      <c r="BX1217" s="85"/>
      <c r="BY1217" s="85"/>
      <c r="BZ1217" s="85"/>
      <c r="CA1217" s="85"/>
      <c r="CB1217" s="85"/>
      <c r="CC1217" s="85"/>
      <c r="CD1217" s="85"/>
      <c r="CE1217" s="85"/>
      <c r="CF1217" s="85"/>
      <c r="CG1217" s="85"/>
      <c r="CH1217" s="85"/>
      <c r="CI1217" s="85"/>
      <c r="CJ1217" s="85"/>
      <c r="CK1217" s="85"/>
      <c r="CL1217" s="85"/>
      <c r="CM1217" s="85"/>
      <c r="CN1217" s="85"/>
      <c r="CO1217" s="85"/>
      <c r="CP1217" s="85"/>
      <c r="CQ1217" s="85"/>
      <c r="CR1217" s="85"/>
      <c r="CS1217" s="85"/>
      <c r="CT1217" s="85"/>
      <c r="CU1217" s="85"/>
      <c r="CV1217" s="85"/>
      <c r="CW1217" s="85"/>
      <c r="CX1217" s="85"/>
      <c r="CY1217" s="85"/>
      <c r="CZ1217" s="85"/>
      <c r="DA1217" s="85"/>
      <c r="DB1217" s="85"/>
      <c r="DC1217" s="85"/>
      <c r="DD1217" s="85"/>
      <c r="DE1217" s="85"/>
      <c r="DF1217" s="85"/>
      <c r="DG1217" s="85"/>
      <c r="DH1217" s="85"/>
      <c r="DI1217" s="85"/>
      <c r="DJ1217" s="85"/>
      <c r="DK1217" s="85"/>
      <c r="DL1217" s="85"/>
    </row>
    <row r="1218" spans="1:116" s="12" customFormat="1" ht="48" customHeight="1">
      <c r="A1218" s="13"/>
      <c r="B1218" s="97">
        <v>139</v>
      </c>
      <c r="C1218" s="272" t="s">
        <v>3493</v>
      </c>
      <c r="D1218" s="267" t="s">
        <v>3494</v>
      </c>
      <c r="E1218" s="273">
        <v>40215</v>
      </c>
      <c r="F1218" s="266">
        <v>20000</v>
      </c>
      <c r="G1218" s="92"/>
      <c r="H1218" s="92">
        <f t="shared" si="21"/>
        <v>20215</v>
      </c>
      <c r="I1218" s="275" t="s">
        <v>997</v>
      </c>
      <c r="J1218" s="107"/>
      <c r="K1218" s="105"/>
      <c r="L1218" s="107"/>
      <c r="M1218" s="103"/>
      <c r="N1218" s="107"/>
      <c r="O1218" s="264" t="s">
        <v>3623</v>
      </c>
      <c r="P1218" s="264" t="s">
        <v>3624</v>
      </c>
      <c r="Q1218" s="22"/>
      <c r="R1218" s="23"/>
      <c r="S1218" s="85"/>
      <c r="T1218" s="85"/>
      <c r="U1218" s="85"/>
      <c r="V1218" s="85"/>
      <c r="W1218" s="85"/>
      <c r="X1218" s="85"/>
      <c r="Y1218" s="85"/>
      <c r="Z1218" s="85"/>
      <c r="AA1218" s="85"/>
      <c r="AB1218" s="85"/>
      <c r="AC1218" s="85"/>
      <c r="AD1218" s="85"/>
      <c r="AE1218" s="85"/>
      <c r="AF1218" s="85"/>
      <c r="AG1218" s="85"/>
      <c r="AH1218" s="85"/>
      <c r="AI1218" s="85"/>
      <c r="AJ1218" s="85"/>
      <c r="AK1218" s="85"/>
      <c r="AL1218" s="85"/>
      <c r="AM1218" s="85"/>
      <c r="AN1218" s="85"/>
      <c r="AO1218" s="85"/>
      <c r="AP1218" s="85"/>
      <c r="AQ1218" s="85"/>
      <c r="AR1218" s="85"/>
      <c r="AS1218" s="85"/>
      <c r="AT1218" s="85"/>
      <c r="AU1218" s="85"/>
      <c r="AV1218" s="85"/>
      <c r="AW1218" s="85"/>
      <c r="AX1218" s="85"/>
      <c r="AY1218" s="85"/>
      <c r="AZ1218" s="85"/>
      <c r="BA1218" s="85"/>
      <c r="BB1218" s="85"/>
      <c r="BC1218" s="85"/>
      <c r="BD1218" s="85"/>
      <c r="BE1218" s="85"/>
      <c r="BF1218" s="85"/>
      <c r="BG1218" s="85"/>
      <c r="BH1218" s="85"/>
      <c r="BI1218" s="85"/>
      <c r="BJ1218" s="85"/>
      <c r="BK1218" s="85"/>
      <c r="BL1218" s="85"/>
      <c r="BM1218" s="85"/>
      <c r="BN1218" s="85"/>
      <c r="BO1218" s="85"/>
      <c r="BP1218" s="85"/>
      <c r="BQ1218" s="85"/>
      <c r="BR1218" s="85"/>
      <c r="BS1218" s="85"/>
      <c r="BT1218" s="85"/>
      <c r="BU1218" s="85"/>
      <c r="BV1218" s="85"/>
      <c r="BW1218" s="85"/>
      <c r="BX1218" s="85"/>
      <c r="BY1218" s="85"/>
      <c r="BZ1218" s="85"/>
      <c r="CA1218" s="85"/>
      <c r="CB1218" s="85"/>
      <c r="CC1218" s="85"/>
      <c r="CD1218" s="85"/>
      <c r="CE1218" s="85"/>
      <c r="CF1218" s="85"/>
      <c r="CG1218" s="85"/>
      <c r="CH1218" s="85"/>
      <c r="CI1218" s="85"/>
      <c r="CJ1218" s="85"/>
      <c r="CK1218" s="85"/>
      <c r="CL1218" s="85"/>
      <c r="CM1218" s="85"/>
      <c r="CN1218" s="85"/>
      <c r="CO1218" s="85"/>
      <c r="CP1218" s="85"/>
      <c r="CQ1218" s="85"/>
      <c r="CR1218" s="85"/>
      <c r="CS1218" s="85"/>
      <c r="CT1218" s="85"/>
      <c r="CU1218" s="85"/>
      <c r="CV1218" s="85"/>
      <c r="CW1218" s="85"/>
      <c r="CX1218" s="85"/>
      <c r="CY1218" s="85"/>
      <c r="CZ1218" s="85"/>
      <c r="DA1218" s="85"/>
      <c r="DB1218" s="85"/>
      <c r="DC1218" s="85"/>
      <c r="DD1218" s="85"/>
      <c r="DE1218" s="85"/>
      <c r="DF1218" s="85"/>
      <c r="DG1218" s="85"/>
      <c r="DH1218" s="85"/>
      <c r="DI1218" s="85"/>
      <c r="DJ1218" s="85"/>
      <c r="DK1218" s="85"/>
      <c r="DL1218" s="85"/>
    </row>
    <row r="1219" spans="1:116" s="12" customFormat="1" ht="48" customHeight="1">
      <c r="A1219" s="13"/>
      <c r="B1219" s="98">
        <v>140</v>
      </c>
      <c r="C1219" s="272" t="s">
        <v>3495</v>
      </c>
      <c r="D1219" s="267" t="s">
        <v>3496</v>
      </c>
      <c r="E1219" s="284">
        <v>12056</v>
      </c>
      <c r="F1219" s="284">
        <v>0</v>
      </c>
      <c r="G1219" s="92"/>
      <c r="H1219" s="92">
        <f t="shared" si="21"/>
        <v>12056</v>
      </c>
      <c r="I1219" s="285" t="s">
        <v>3499</v>
      </c>
      <c r="J1219" s="107"/>
      <c r="K1219" s="286"/>
      <c r="L1219" s="107"/>
      <c r="M1219" s="107"/>
      <c r="N1219" s="107"/>
      <c r="O1219" s="267" t="s">
        <v>3625</v>
      </c>
      <c r="P1219" s="267" t="s">
        <v>3626</v>
      </c>
      <c r="Q1219" s="22"/>
      <c r="R1219" s="23"/>
      <c r="S1219" s="85"/>
      <c r="T1219" s="85"/>
      <c r="U1219" s="85"/>
      <c r="V1219" s="85"/>
      <c r="W1219" s="85"/>
      <c r="X1219" s="85"/>
      <c r="Y1219" s="85"/>
      <c r="Z1219" s="85"/>
      <c r="AA1219" s="85"/>
      <c r="AB1219" s="85"/>
      <c r="AC1219" s="85"/>
      <c r="AD1219" s="85"/>
      <c r="AE1219" s="85"/>
      <c r="AF1219" s="85"/>
      <c r="AG1219" s="85"/>
      <c r="AH1219" s="85"/>
      <c r="AI1219" s="85"/>
      <c r="AJ1219" s="85"/>
      <c r="AK1219" s="85"/>
      <c r="AL1219" s="85"/>
      <c r="AM1219" s="85"/>
      <c r="AN1219" s="85"/>
      <c r="AO1219" s="85"/>
      <c r="AP1219" s="85"/>
      <c r="AQ1219" s="85"/>
      <c r="AR1219" s="85"/>
      <c r="AS1219" s="85"/>
      <c r="AT1219" s="85"/>
      <c r="AU1219" s="85"/>
      <c r="AV1219" s="85"/>
      <c r="AW1219" s="85"/>
      <c r="AX1219" s="85"/>
      <c r="AY1219" s="85"/>
      <c r="AZ1219" s="85"/>
      <c r="BA1219" s="85"/>
      <c r="BB1219" s="85"/>
      <c r="BC1219" s="85"/>
      <c r="BD1219" s="85"/>
      <c r="BE1219" s="85"/>
      <c r="BF1219" s="85"/>
      <c r="BG1219" s="85"/>
      <c r="BH1219" s="85"/>
      <c r="BI1219" s="85"/>
      <c r="BJ1219" s="85"/>
      <c r="BK1219" s="85"/>
      <c r="BL1219" s="85"/>
      <c r="BM1219" s="85"/>
      <c r="BN1219" s="85"/>
      <c r="BO1219" s="85"/>
      <c r="BP1219" s="85"/>
      <c r="BQ1219" s="85"/>
      <c r="BR1219" s="85"/>
      <c r="BS1219" s="85"/>
      <c r="BT1219" s="85"/>
      <c r="BU1219" s="85"/>
      <c r="BV1219" s="85"/>
      <c r="BW1219" s="85"/>
      <c r="BX1219" s="85"/>
      <c r="BY1219" s="85"/>
      <c r="BZ1219" s="85"/>
      <c r="CA1219" s="85"/>
      <c r="CB1219" s="85"/>
      <c r="CC1219" s="85"/>
      <c r="CD1219" s="85"/>
      <c r="CE1219" s="85"/>
      <c r="CF1219" s="85"/>
      <c r="CG1219" s="85"/>
      <c r="CH1219" s="85"/>
      <c r="CI1219" s="85"/>
      <c r="CJ1219" s="85"/>
      <c r="CK1219" s="85"/>
      <c r="CL1219" s="85"/>
      <c r="CM1219" s="85"/>
      <c r="CN1219" s="85"/>
      <c r="CO1219" s="85"/>
      <c r="CP1219" s="85"/>
      <c r="CQ1219" s="85"/>
      <c r="CR1219" s="85"/>
      <c r="CS1219" s="85"/>
      <c r="CT1219" s="85"/>
      <c r="CU1219" s="85"/>
      <c r="CV1219" s="85"/>
      <c r="CW1219" s="85"/>
      <c r="CX1219" s="85"/>
      <c r="CY1219" s="85"/>
      <c r="CZ1219" s="85"/>
      <c r="DA1219" s="85"/>
      <c r="DB1219" s="85"/>
      <c r="DC1219" s="85"/>
      <c r="DD1219" s="85"/>
      <c r="DE1219" s="85"/>
      <c r="DF1219" s="85"/>
      <c r="DG1219" s="85"/>
      <c r="DH1219" s="85"/>
      <c r="DI1219" s="85"/>
      <c r="DJ1219" s="85"/>
      <c r="DK1219" s="85"/>
      <c r="DL1219" s="85"/>
    </row>
    <row r="1220" spans="1:116" s="12" customFormat="1" ht="48" customHeight="1">
      <c r="A1220" s="13"/>
      <c r="B1220" s="97">
        <v>141</v>
      </c>
      <c r="C1220" s="272" t="s">
        <v>3497</v>
      </c>
      <c r="D1220" s="267" t="s">
        <v>3498</v>
      </c>
      <c r="E1220" s="273">
        <v>151726</v>
      </c>
      <c r="F1220" s="266">
        <v>0</v>
      </c>
      <c r="G1220" s="92"/>
      <c r="H1220" s="92">
        <f t="shared" si="21"/>
        <v>151726</v>
      </c>
      <c r="I1220" s="275" t="s">
        <v>997</v>
      </c>
      <c r="J1220" s="107"/>
      <c r="K1220" s="105"/>
      <c r="L1220" s="107"/>
      <c r="M1220" s="103"/>
      <c r="N1220" s="107"/>
      <c r="O1220" s="264" t="s">
        <v>3627</v>
      </c>
      <c r="P1220" s="264" t="s">
        <v>3628</v>
      </c>
      <c r="Q1220" s="22"/>
      <c r="R1220" s="23"/>
      <c r="S1220" s="85"/>
      <c r="T1220" s="85"/>
      <c r="U1220" s="85"/>
      <c r="V1220" s="85"/>
      <c r="W1220" s="85"/>
      <c r="X1220" s="85"/>
      <c r="Y1220" s="85"/>
      <c r="Z1220" s="85"/>
      <c r="AA1220" s="85"/>
      <c r="AB1220" s="85"/>
      <c r="AC1220" s="85"/>
      <c r="AD1220" s="85"/>
      <c r="AE1220" s="85"/>
      <c r="AF1220" s="85"/>
      <c r="AG1220" s="85"/>
      <c r="AH1220" s="85"/>
      <c r="AI1220" s="85"/>
      <c r="AJ1220" s="85"/>
      <c r="AK1220" s="85"/>
      <c r="AL1220" s="85"/>
      <c r="AM1220" s="85"/>
      <c r="AN1220" s="85"/>
      <c r="AO1220" s="85"/>
      <c r="AP1220" s="85"/>
      <c r="AQ1220" s="85"/>
      <c r="AR1220" s="85"/>
      <c r="AS1220" s="85"/>
      <c r="AT1220" s="85"/>
      <c r="AU1220" s="85"/>
      <c r="AV1220" s="85"/>
      <c r="AW1220" s="85"/>
      <c r="AX1220" s="85"/>
      <c r="AY1220" s="85"/>
      <c r="AZ1220" s="85"/>
      <c r="BA1220" s="85"/>
      <c r="BB1220" s="85"/>
      <c r="BC1220" s="85"/>
      <c r="BD1220" s="85"/>
      <c r="BE1220" s="85"/>
      <c r="BF1220" s="85"/>
      <c r="BG1220" s="85"/>
      <c r="BH1220" s="85"/>
      <c r="BI1220" s="85"/>
      <c r="BJ1220" s="85"/>
      <c r="BK1220" s="85"/>
      <c r="BL1220" s="85"/>
      <c r="BM1220" s="85"/>
      <c r="BN1220" s="85"/>
      <c r="BO1220" s="85"/>
      <c r="BP1220" s="85"/>
      <c r="BQ1220" s="85"/>
      <c r="BR1220" s="85"/>
      <c r="BS1220" s="85"/>
      <c r="BT1220" s="85"/>
      <c r="BU1220" s="85"/>
      <c r="BV1220" s="85"/>
      <c r="BW1220" s="85"/>
      <c r="BX1220" s="85"/>
      <c r="BY1220" s="85"/>
      <c r="BZ1220" s="85"/>
      <c r="CA1220" s="85"/>
      <c r="CB1220" s="85"/>
      <c r="CC1220" s="85"/>
      <c r="CD1220" s="85"/>
      <c r="CE1220" s="85"/>
      <c r="CF1220" s="85"/>
      <c r="CG1220" s="85"/>
      <c r="CH1220" s="85"/>
      <c r="CI1220" s="85"/>
      <c r="CJ1220" s="85"/>
      <c r="CK1220" s="85"/>
      <c r="CL1220" s="85"/>
      <c r="CM1220" s="85"/>
      <c r="CN1220" s="85"/>
      <c r="CO1220" s="85"/>
      <c r="CP1220" s="85"/>
      <c r="CQ1220" s="85"/>
      <c r="CR1220" s="85"/>
      <c r="CS1220" s="85"/>
      <c r="CT1220" s="85"/>
      <c r="CU1220" s="85"/>
      <c r="CV1220" s="85"/>
      <c r="CW1220" s="85"/>
      <c r="CX1220" s="85"/>
      <c r="CY1220" s="85"/>
      <c r="CZ1220" s="85"/>
      <c r="DA1220" s="85"/>
      <c r="DB1220" s="85"/>
      <c r="DC1220" s="85"/>
      <c r="DD1220" s="85"/>
      <c r="DE1220" s="85"/>
      <c r="DF1220" s="85"/>
      <c r="DG1220" s="85"/>
      <c r="DH1220" s="85"/>
      <c r="DI1220" s="85"/>
      <c r="DJ1220" s="85"/>
      <c r="DK1220" s="85"/>
      <c r="DL1220" s="85"/>
    </row>
    <row r="1221" spans="1:116" s="12" customFormat="1" ht="48" customHeight="1">
      <c r="A1221" s="13"/>
      <c r="B1221" s="97">
        <v>142</v>
      </c>
      <c r="C1221" s="272" t="s">
        <v>3497</v>
      </c>
      <c r="D1221" s="267" t="s">
        <v>3498</v>
      </c>
      <c r="E1221" s="273">
        <v>170000</v>
      </c>
      <c r="F1221" s="266">
        <v>0</v>
      </c>
      <c r="G1221" s="92"/>
      <c r="H1221" s="92">
        <f t="shared" si="21"/>
        <v>170000</v>
      </c>
      <c r="I1221" s="275" t="s">
        <v>997</v>
      </c>
      <c r="J1221" s="107"/>
      <c r="K1221" s="105"/>
      <c r="L1221" s="107"/>
      <c r="M1221" s="103"/>
      <c r="N1221" s="107"/>
      <c r="O1221" s="264" t="s">
        <v>3629</v>
      </c>
      <c r="P1221" s="264" t="s">
        <v>3630</v>
      </c>
      <c r="Q1221" s="22"/>
      <c r="R1221" s="23"/>
      <c r="S1221" s="85"/>
      <c r="T1221" s="85"/>
      <c r="U1221" s="85"/>
      <c r="V1221" s="85"/>
      <c r="W1221" s="85"/>
      <c r="X1221" s="85"/>
      <c r="Y1221" s="85"/>
      <c r="Z1221" s="85"/>
      <c r="AA1221" s="85"/>
      <c r="AB1221" s="85"/>
      <c r="AC1221" s="85"/>
      <c r="AD1221" s="85"/>
      <c r="AE1221" s="85"/>
      <c r="AF1221" s="85"/>
      <c r="AG1221" s="85"/>
      <c r="AH1221" s="85"/>
      <c r="AI1221" s="85"/>
      <c r="AJ1221" s="85"/>
      <c r="AK1221" s="85"/>
      <c r="AL1221" s="85"/>
      <c r="AM1221" s="85"/>
      <c r="AN1221" s="85"/>
      <c r="AO1221" s="85"/>
      <c r="AP1221" s="85"/>
      <c r="AQ1221" s="85"/>
      <c r="AR1221" s="85"/>
      <c r="AS1221" s="85"/>
      <c r="AT1221" s="85"/>
      <c r="AU1221" s="85"/>
      <c r="AV1221" s="85"/>
      <c r="AW1221" s="85"/>
      <c r="AX1221" s="85"/>
      <c r="AY1221" s="85"/>
      <c r="AZ1221" s="85"/>
      <c r="BA1221" s="85"/>
      <c r="BB1221" s="85"/>
      <c r="BC1221" s="85"/>
      <c r="BD1221" s="85"/>
      <c r="BE1221" s="85"/>
      <c r="BF1221" s="85"/>
      <c r="BG1221" s="85"/>
      <c r="BH1221" s="85"/>
      <c r="BI1221" s="85"/>
      <c r="BJ1221" s="85"/>
      <c r="BK1221" s="85"/>
      <c r="BL1221" s="85"/>
      <c r="BM1221" s="85"/>
      <c r="BN1221" s="85"/>
      <c r="BO1221" s="85"/>
      <c r="BP1221" s="85"/>
      <c r="BQ1221" s="85"/>
      <c r="BR1221" s="85"/>
      <c r="BS1221" s="85"/>
      <c r="BT1221" s="85"/>
      <c r="BU1221" s="85"/>
      <c r="BV1221" s="85"/>
      <c r="BW1221" s="85"/>
      <c r="BX1221" s="85"/>
      <c r="BY1221" s="85"/>
      <c r="BZ1221" s="85"/>
      <c r="CA1221" s="85"/>
      <c r="CB1221" s="85"/>
      <c r="CC1221" s="85"/>
      <c r="CD1221" s="85"/>
      <c r="CE1221" s="85"/>
      <c r="CF1221" s="85"/>
      <c r="CG1221" s="85"/>
      <c r="CH1221" s="85"/>
      <c r="CI1221" s="85"/>
      <c r="CJ1221" s="85"/>
      <c r="CK1221" s="85"/>
      <c r="CL1221" s="85"/>
      <c r="CM1221" s="85"/>
      <c r="CN1221" s="85"/>
      <c r="CO1221" s="85"/>
      <c r="CP1221" s="85"/>
      <c r="CQ1221" s="85"/>
      <c r="CR1221" s="85"/>
      <c r="CS1221" s="85"/>
      <c r="CT1221" s="85"/>
      <c r="CU1221" s="85"/>
      <c r="CV1221" s="85"/>
      <c r="CW1221" s="85"/>
      <c r="CX1221" s="85"/>
      <c r="CY1221" s="85"/>
      <c r="CZ1221" s="85"/>
      <c r="DA1221" s="85"/>
      <c r="DB1221" s="85"/>
      <c r="DC1221" s="85"/>
      <c r="DD1221" s="85"/>
      <c r="DE1221" s="85"/>
      <c r="DF1221" s="85"/>
      <c r="DG1221" s="85"/>
      <c r="DH1221" s="85"/>
      <c r="DI1221" s="85"/>
      <c r="DJ1221" s="85"/>
      <c r="DK1221" s="85"/>
      <c r="DL1221" s="85"/>
    </row>
    <row r="1222" spans="1:116" s="12" customFormat="1" ht="48" customHeight="1">
      <c r="A1222" s="13"/>
      <c r="B1222" s="98">
        <v>143</v>
      </c>
      <c r="C1222" s="272" t="s">
        <v>3497</v>
      </c>
      <c r="D1222" s="267" t="s">
        <v>3498</v>
      </c>
      <c r="E1222" s="273">
        <v>167442</v>
      </c>
      <c r="F1222" s="266">
        <v>16605</v>
      </c>
      <c r="G1222" s="92"/>
      <c r="H1222" s="92">
        <f t="shared" si="21"/>
        <v>150837</v>
      </c>
      <c r="I1222" s="275" t="s">
        <v>997</v>
      </c>
      <c r="J1222" s="107"/>
      <c r="K1222" s="105"/>
      <c r="L1222" s="107"/>
      <c r="M1222" s="103"/>
      <c r="N1222" s="107"/>
      <c r="O1222" s="264" t="s">
        <v>3631</v>
      </c>
      <c r="P1222" s="264" t="s">
        <v>3632</v>
      </c>
      <c r="Q1222" s="22"/>
      <c r="R1222" s="23"/>
      <c r="S1222" s="85"/>
      <c r="T1222" s="85"/>
      <c r="U1222" s="85"/>
      <c r="V1222" s="85"/>
      <c r="W1222" s="85"/>
      <c r="X1222" s="85"/>
      <c r="Y1222" s="85"/>
      <c r="Z1222" s="85"/>
      <c r="AA1222" s="85"/>
      <c r="AB1222" s="85"/>
      <c r="AC1222" s="85"/>
      <c r="AD1222" s="85"/>
      <c r="AE1222" s="85"/>
      <c r="AF1222" s="85"/>
      <c r="AG1222" s="85"/>
      <c r="AH1222" s="85"/>
      <c r="AI1222" s="85"/>
      <c r="AJ1222" s="85"/>
      <c r="AK1222" s="85"/>
      <c r="AL1222" s="85"/>
      <c r="AM1222" s="85"/>
      <c r="AN1222" s="85"/>
      <c r="AO1222" s="85"/>
      <c r="AP1222" s="85"/>
      <c r="AQ1222" s="85"/>
      <c r="AR1222" s="85"/>
      <c r="AS1222" s="85"/>
      <c r="AT1222" s="85"/>
      <c r="AU1222" s="85"/>
      <c r="AV1222" s="85"/>
      <c r="AW1222" s="85"/>
      <c r="AX1222" s="85"/>
      <c r="AY1222" s="85"/>
      <c r="AZ1222" s="85"/>
      <c r="BA1222" s="85"/>
      <c r="BB1222" s="85"/>
      <c r="BC1222" s="85"/>
      <c r="BD1222" s="85"/>
      <c r="BE1222" s="85"/>
      <c r="BF1222" s="85"/>
      <c r="BG1222" s="85"/>
      <c r="BH1222" s="85"/>
      <c r="BI1222" s="85"/>
      <c r="BJ1222" s="85"/>
      <c r="BK1222" s="85"/>
      <c r="BL1222" s="85"/>
      <c r="BM1222" s="85"/>
      <c r="BN1222" s="85"/>
      <c r="BO1222" s="85"/>
      <c r="BP1222" s="85"/>
      <c r="BQ1222" s="85"/>
      <c r="BR1222" s="85"/>
      <c r="BS1222" s="85"/>
      <c r="BT1222" s="85"/>
      <c r="BU1222" s="85"/>
      <c r="BV1222" s="85"/>
      <c r="BW1222" s="85"/>
      <c r="BX1222" s="85"/>
      <c r="BY1222" s="85"/>
      <c r="BZ1222" s="85"/>
      <c r="CA1222" s="85"/>
      <c r="CB1222" s="85"/>
      <c r="CC1222" s="85"/>
      <c r="CD1222" s="85"/>
      <c r="CE1222" s="85"/>
      <c r="CF1222" s="85"/>
      <c r="CG1222" s="85"/>
      <c r="CH1222" s="85"/>
      <c r="CI1222" s="85"/>
      <c r="CJ1222" s="85"/>
      <c r="CK1222" s="85"/>
      <c r="CL1222" s="85"/>
      <c r="CM1222" s="85"/>
      <c r="CN1222" s="85"/>
      <c r="CO1222" s="85"/>
      <c r="CP1222" s="85"/>
      <c r="CQ1222" s="85"/>
      <c r="CR1222" s="85"/>
      <c r="CS1222" s="85"/>
      <c r="CT1222" s="85"/>
      <c r="CU1222" s="85"/>
      <c r="CV1222" s="85"/>
      <c r="CW1222" s="85"/>
      <c r="CX1222" s="85"/>
      <c r="CY1222" s="85"/>
      <c r="CZ1222" s="85"/>
      <c r="DA1222" s="85"/>
      <c r="DB1222" s="85"/>
      <c r="DC1222" s="85"/>
      <c r="DD1222" s="85"/>
      <c r="DE1222" s="85"/>
      <c r="DF1222" s="85"/>
      <c r="DG1222" s="85"/>
      <c r="DH1222" s="85"/>
      <c r="DI1222" s="85"/>
      <c r="DJ1222" s="85"/>
      <c r="DK1222" s="85"/>
      <c r="DL1222" s="85"/>
    </row>
    <row r="1223" spans="1:116" s="12" customFormat="1" ht="48" customHeight="1">
      <c r="A1223" s="13"/>
      <c r="B1223" s="100">
        <v>144</v>
      </c>
      <c r="C1223" s="108" t="s">
        <v>4491</v>
      </c>
      <c r="D1223" s="106" t="s">
        <v>4492</v>
      </c>
      <c r="E1223" s="109">
        <v>1194</v>
      </c>
      <c r="F1223" s="31">
        <v>0</v>
      </c>
      <c r="G1223" s="92"/>
      <c r="H1223" s="92">
        <f t="shared" si="21"/>
        <v>1194</v>
      </c>
      <c r="I1223" s="332" t="s">
        <v>3499</v>
      </c>
      <c r="J1223" s="107"/>
      <c r="K1223" s="105"/>
      <c r="L1223" s="107"/>
      <c r="M1223" s="103"/>
      <c r="N1223" s="107"/>
      <c r="O1223" s="101" t="s">
        <v>4495</v>
      </c>
      <c r="P1223" s="101" t="s">
        <v>4496</v>
      </c>
      <c r="Q1223" s="22"/>
      <c r="R1223" s="23"/>
      <c r="S1223" s="85"/>
      <c r="T1223" s="85"/>
      <c r="U1223" s="85"/>
      <c r="V1223" s="85"/>
      <c r="W1223" s="85"/>
      <c r="X1223" s="85"/>
      <c r="Y1223" s="85"/>
      <c r="Z1223" s="85"/>
      <c r="AA1223" s="85"/>
      <c r="AB1223" s="85"/>
      <c r="AC1223" s="85"/>
      <c r="AD1223" s="85"/>
      <c r="AE1223" s="85"/>
      <c r="AF1223" s="85"/>
      <c r="AG1223" s="85"/>
      <c r="AH1223" s="85"/>
      <c r="AI1223" s="85"/>
      <c r="AJ1223" s="85"/>
      <c r="AK1223" s="85"/>
      <c r="AL1223" s="85"/>
      <c r="AM1223" s="85"/>
      <c r="AN1223" s="85"/>
      <c r="AO1223" s="85"/>
      <c r="AP1223" s="85"/>
      <c r="AQ1223" s="85"/>
      <c r="AR1223" s="85"/>
      <c r="AS1223" s="85"/>
      <c r="AT1223" s="85"/>
      <c r="AU1223" s="85"/>
      <c r="AV1223" s="85"/>
      <c r="AW1223" s="85"/>
      <c r="AX1223" s="85"/>
      <c r="AY1223" s="85"/>
      <c r="AZ1223" s="85"/>
      <c r="BA1223" s="85"/>
      <c r="BB1223" s="85"/>
      <c r="BC1223" s="85"/>
      <c r="BD1223" s="85"/>
      <c r="BE1223" s="85"/>
      <c r="BF1223" s="85"/>
      <c r="BG1223" s="85"/>
      <c r="BH1223" s="85"/>
      <c r="BI1223" s="85"/>
      <c r="BJ1223" s="85"/>
      <c r="BK1223" s="85"/>
      <c r="BL1223" s="85"/>
      <c r="BM1223" s="85"/>
      <c r="BN1223" s="85"/>
      <c r="BO1223" s="85"/>
      <c r="BP1223" s="85"/>
      <c r="BQ1223" s="85"/>
      <c r="BR1223" s="85"/>
      <c r="BS1223" s="85"/>
      <c r="BT1223" s="85"/>
      <c r="BU1223" s="85"/>
      <c r="BV1223" s="85"/>
      <c r="BW1223" s="85"/>
      <c r="BX1223" s="85"/>
      <c r="BY1223" s="85"/>
      <c r="BZ1223" s="85"/>
      <c r="CA1223" s="85"/>
      <c r="CB1223" s="85"/>
      <c r="CC1223" s="85"/>
      <c r="CD1223" s="85"/>
      <c r="CE1223" s="85"/>
      <c r="CF1223" s="85"/>
      <c r="CG1223" s="85"/>
      <c r="CH1223" s="85"/>
      <c r="CI1223" s="85"/>
      <c r="CJ1223" s="85"/>
      <c r="CK1223" s="85"/>
      <c r="CL1223" s="85"/>
      <c r="CM1223" s="85"/>
      <c r="CN1223" s="85"/>
      <c r="CO1223" s="85"/>
      <c r="CP1223" s="85"/>
      <c r="CQ1223" s="85"/>
      <c r="CR1223" s="85"/>
      <c r="CS1223" s="85"/>
      <c r="CT1223" s="85"/>
      <c r="CU1223" s="85"/>
      <c r="CV1223" s="85"/>
      <c r="CW1223" s="85"/>
      <c r="CX1223" s="85"/>
      <c r="CY1223" s="85"/>
      <c r="CZ1223" s="85"/>
      <c r="DA1223" s="85"/>
      <c r="DB1223" s="85"/>
      <c r="DC1223" s="85"/>
      <c r="DD1223" s="85"/>
      <c r="DE1223" s="85"/>
      <c r="DF1223" s="85"/>
      <c r="DG1223" s="85"/>
      <c r="DH1223" s="85"/>
      <c r="DI1223" s="85"/>
      <c r="DJ1223" s="85"/>
      <c r="DK1223" s="85"/>
      <c r="DL1223" s="85"/>
    </row>
    <row r="1224" spans="1:116" s="12" customFormat="1" ht="48" customHeight="1">
      <c r="A1224" s="13"/>
      <c r="B1224" s="100">
        <v>145</v>
      </c>
      <c r="C1224" s="108" t="s">
        <v>4493</v>
      </c>
      <c r="D1224" s="106" t="s">
        <v>4494</v>
      </c>
      <c r="E1224" s="109">
        <v>4486</v>
      </c>
      <c r="F1224" s="31">
        <v>0</v>
      </c>
      <c r="G1224" s="92"/>
      <c r="H1224" s="92">
        <f t="shared" si="21"/>
        <v>4486</v>
      </c>
      <c r="I1224" s="332" t="s">
        <v>3499</v>
      </c>
      <c r="J1224" s="107"/>
      <c r="K1224" s="105"/>
      <c r="L1224" s="107"/>
      <c r="M1224" s="103"/>
      <c r="N1224" s="107"/>
      <c r="O1224" s="101" t="s">
        <v>4497</v>
      </c>
      <c r="P1224" s="101" t="s">
        <v>4498</v>
      </c>
      <c r="Q1224" s="22"/>
      <c r="R1224" s="23"/>
      <c r="S1224" s="85"/>
      <c r="T1224" s="85"/>
      <c r="U1224" s="85"/>
      <c r="V1224" s="85"/>
      <c r="W1224" s="85"/>
      <c r="X1224" s="85"/>
      <c r="Y1224" s="85"/>
      <c r="Z1224" s="85"/>
      <c r="AA1224" s="85"/>
      <c r="AB1224" s="85"/>
      <c r="AC1224" s="85"/>
      <c r="AD1224" s="85"/>
      <c r="AE1224" s="85"/>
      <c r="AF1224" s="85"/>
      <c r="AG1224" s="85"/>
      <c r="AH1224" s="85"/>
      <c r="AI1224" s="85"/>
      <c r="AJ1224" s="85"/>
      <c r="AK1224" s="85"/>
      <c r="AL1224" s="85"/>
      <c r="AM1224" s="85"/>
      <c r="AN1224" s="85"/>
      <c r="AO1224" s="85"/>
      <c r="AP1224" s="85"/>
      <c r="AQ1224" s="85"/>
      <c r="AR1224" s="85"/>
      <c r="AS1224" s="85"/>
      <c r="AT1224" s="85"/>
      <c r="AU1224" s="85"/>
      <c r="AV1224" s="85"/>
      <c r="AW1224" s="85"/>
      <c r="AX1224" s="85"/>
      <c r="AY1224" s="85"/>
      <c r="AZ1224" s="85"/>
      <c r="BA1224" s="85"/>
      <c r="BB1224" s="85"/>
      <c r="BC1224" s="85"/>
      <c r="BD1224" s="85"/>
      <c r="BE1224" s="85"/>
      <c r="BF1224" s="85"/>
      <c r="BG1224" s="85"/>
      <c r="BH1224" s="85"/>
      <c r="BI1224" s="85"/>
      <c r="BJ1224" s="85"/>
      <c r="BK1224" s="85"/>
      <c r="BL1224" s="85"/>
      <c r="BM1224" s="85"/>
      <c r="BN1224" s="85"/>
      <c r="BO1224" s="85"/>
      <c r="BP1224" s="85"/>
      <c r="BQ1224" s="85"/>
      <c r="BR1224" s="85"/>
      <c r="BS1224" s="85"/>
      <c r="BT1224" s="85"/>
      <c r="BU1224" s="85"/>
      <c r="BV1224" s="85"/>
      <c r="BW1224" s="85"/>
      <c r="BX1224" s="85"/>
      <c r="BY1224" s="85"/>
      <c r="BZ1224" s="85"/>
      <c r="CA1224" s="85"/>
      <c r="CB1224" s="85"/>
      <c r="CC1224" s="85"/>
      <c r="CD1224" s="85"/>
      <c r="CE1224" s="85"/>
      <c r="CF1224" s="85"/>
      <c r="CG1224" s="85"/>
      <c r="CH1224" s="85"/>
      <c r="CI1224" s="85"/>
      <c r="CJ1224" s="85"/>
      <c r="CK1224" s="85"/>
      <c r="CL1224" s="85"/>
      <c r="CM1224" s="85"/>
      <c r="CN1224" s="85"/>
      <c r="CO1224" s="85"/>
      <c r="CP1224" s="85"/>
      <c r="CQ1224" s="85"/>
      <c r="CR1224" s="85"/>
      <c r="CS1224" s="85"/>
      <c r="CT1224" s="85"/>
      <c r="CU1224" s="85"/>
      <c r="CV1224" s="85"/>
      <c r="CW1224" s="85"/>
      <c r="CX1224" s="85"/>
      <c r="CY1224" s="85"/>
      <c r="CZ1224" s="85"/>
      <c r="DA1224" s="85"/>
      <c r="DB1224" s="85"/>
      <c r="DC1224" s="85"/>
      <c r="DD1224" s="85"/>
      <c r="DE1224" s="85"/>
      <c r="DF1224" s="85"/>
      <c r="DG1224" s="85"/>
      <c r="DH1224" s="85"/>
      <c r="DI1224" s="85"/>
      <c r="DJ1224" s="85"/>
      <c r="DK1224" s="85"/>
      <c r="DL1224" s="85"/>
    </row>
    <row r="1225" spans="1:116" s="12" customFormat="1" ht="48" customHeight="1">
      <c r="A1225" s="13"/>
      <c r="B1225" s="100">
        <v>146</v>
      </c>
      <c r="C1225" s="108" t="s">
        <v>4499</v>
      </c>
      <c r="D1225" s="106" t="s">
        <v>4500</v>
      </c>
      <c r="E1225" s="109">
        <v>147000</v>
      </c>
      <c r="F1225" s="31">
        <v>0</v>
      </c>
      <c r="G1225" s="92"/>
      <c r="H1225" s="92">
        <f t="shared" si="21"/>
        <v>147000</v>
      </c>
      <c r="I1225" s="102" t="s">
        <v>67</v>
      </c>
      <c r="J1225" s="107"/>
      <c r="K1225" s="105"/>
      <c r="L1225" s="107"/>
      <c r="M1225" s="103"/>
      <c r="N1225" s="107"/>
      <c r="O1225" s="101" t="s">
        <v>4501</v>
      </c>
      <c r="P1225" s="101" t="s">
        <v>4502</v>
      </c>
      <c r="Q1225" s="22"/>
      <c r="R1225" s="23"/>
      <c r="S1225" s="85"/>
      <c r="T1225" s="85"/>
      <c r="U1225" s="85"/>
      <c r="V1225" s="85"/>
      <c r="W1225" s="85"/>
      <c r="X1225" s="85"/>
      <c r="Y1225" s="85"/>
      <c r="Z1225" s="85"/>
      <c r="AA1225" s="85"/>
      <c r="AB1225" s="85"/>
      <c r="AC1225" s="85"/>
      <c r="AD1225" s="85"/>
      <c r="AE1225" s="85"/>
      <c r="AF1225" s="85"/>
      <c r="AG1225" s="85"/>
      <c r="AH1225" s="85"/>
      <c r="AI1225" s="85"/>
      <c r="AJ1225" s="85"/>
      <c r="AK1225" s="85"/>
      <c r="AL1225" s="85"/>
      <c r="AM1225" s="85"/>
      <c r="AN1225" s="85"/>
      <c r="AO1225" s="85"/>
      <c r="AP1225" s="85"/>
      <c r="AQ1225" s="85"/>
      <c r="AR1225" s="85"/>
      <c r="AS1225" s="85"/>
      <c r="AT1225" s="85"/>
      <c r="AU1225" s="85"/>
      <c r="AV1225" s="85"/>
      <c r="AW1225" s="85"/>
      <c r="AX1225" s="85"/>
      <c r="AY1225" s="85"/>
      <c r="AZ1225" s="85"/>
      <c r="BA1225" s="85"/>
      <c r="BB1225" s="85"/>
      <c r="BC1225" s="85"/>
      <c r="BD1225" s="85"/>
      <c r="BE1225" s="85"/>
      <c r="BF1225" s="85"/>
      <c r="BG1225" s="85"/>
      <c r="BH1225" s="85"/>
      <c r="BI1225" s="85"/>
      <c r="BJ1225" s="85"/>
      <c r="BK1225" s="85"/>
      <c r="BL1225" s="85"/>
      <c r="BM1225" s="85"/>
      <c r="BN1225" s="85"/>
      <c r="BO1225" s="85"/>
      <c r="BP1225" s="85"/>
      <c r="BQ1225" s="85"/>
      <c r="BR1225" s="85"/>
      <c r="BS1225" s="85"/>
      <c r="BT1225" s="85"/>
      <c r="BU1225" s="85"/>
      <c r="BV1225" s="85"/>
      <c r="BW1225" s="85"/>
      <c r="BX1225" s="85"/>
      <c r="BY1225" s="85"/>
      <c r="BZ1225" s="85"/>
      <c r="CA1225" s="85"/>
      <c r="CB1225" s="85"/>
      <c r="CC1225" s="85"/>
      <c r="CD1225" s="85"/>
      <c r="CE1225" s="85"/>
      <c r="CF1225" s="85"/>
      <c r="CG1225" s="85"/>
      <c r="CH1225" s="85"/>
      <c r="CI1225" s="85"/>
      <c r="CJ1225" s="85"/>
      <c r="CK1225" s="85"/>
      <c r="CL1225" s="85"/>
      <c r="CM1225" s="85"/>
      <c r="CN1225" s="85"/>
      <c r="CO1225" s="85"/>
      <c r="CP1225" s="85"/>
      <c r="CQ1225" s="85"/>
      <c r="CR1225" s="85"/>
      <c r="CS1225" s="85"/>
      <c r="CT1225" s="85"/>
      <c r="CU1225" s="85"/>
      <c r="CV1225" s="85"/>
      <c r="CW1225" s="85"/>
      <c r="CX1225" s="85"/>
      <c r="CY1225" s="85"/>
      <c r="CZ1225" s="85"/>
      <c r="DA1225" s="85"/>
      <c r="DB1225" s="85"/>
      <c r="DC1225" s="85"/>
      <c r="DD1225" s="85"/>
      <c r="DE1225" s="85"/>
      <c r="DF1225" s="85"/>
      <c r="DG1225" s="85"/>
      <c r="DH1225" s="85"/>
      <c r="DI1225" s="85"/>
      <c r="DJ1225" s="85"/>
      <c r="DK1225" s="85"/>
      <c r="DL1225" s="85"/>
    </row>
    <row r="1226" spans="1:116" s="12" customFormat="1" ht="48" customHeight="1">
      <c r="A1226" s="13"/>
      <c r="B1226" s="278">
        <v>147</v>
      </c>
      <c r="C1226" s="339" t="s">
        <v>4503</v>
      </c>
      <c r="D1226" s="106" t="s">
        <v>4504</v>
      </c>
      <c r="E1226" s="89">
        <v>40000</v>
      </c>
      <c r="F1226" s="31">
        <v>0</v>
      </c>
      <c r="G1226" s="92"/>
      <c r="H1226" s="89">
        <f t="shared" si="21"/>
        <v>40000</v>
      </c>
      <c r="I1226" s="102" t="s">
        <v>67</v>
      </c>
      <c r="J1226" s="107"/>
      <c r="K1226" s="105"/>
      <c r="L1226" s="107"/>
      <c r="M1226" s="103"/>
      <c r="N1226" s="107"/>
      <c r="O1226" s="101" t="s">
        <v>4505</v>
      </c>
      <c r="P1226" s="101" t="s">
        <v>4506</v>
      </c>
      <c r="Q1226" s="22"/>
      <c r="R1226" s="23"/>
      <c r="S1226" s="85"/>
      <c r="T1226" s="85"/>
      <c r="U1226" s="85"/>
      <c r="V1226" s="85"/>
      <c r="W1226" s="85"/>
      <c r="X1226" s="85"/>
      <c r="Y1226" s="85"/>
      <c r="Z1226" s="85"/>
      <c r="AA1226" s="85"/>
      <c r="AB1226" s="85"/>
      <c r="AC1226" s="85"/>
      <c r="AD1226" s="85"/>
      <c r="AE1226" s="85"/>
      <c r="AF1226" s="85"/>
      <c r="AG1226" s="85"/>
      <c r="AH1226" s="85"/>
      <c r="AI1226" s="85"/>
      <c r="AJ1226" s="85"/>
      <c r="AK1226" s="85"/>
      <c r="AL1226" s="85"/>
      <c r="AM1226" s="85"/>
      <c r="AN1226" s="85"/>
      <c r="AO1226" s="85"/>
      <c r="AP1226" s="85"/>
      <c r="AQ1226" s="85"/>
      <c r="AR1226" s="85"/>
      <c r="AS1226" s="85"/>
      <c r="AT1226" s="85"/>
      <c r="AU1226" s="85"/>
      <c r="AV1226" s="85"/>
      <c r="AW1226" s="85"/>
      <c r="AX1226" s="85"/>
      <c r="AY1226" s="85"/>
      <c r="AZ1226" s="85"/>
      <c r="BA1226" s="85"/>
      <c r="BB1226" s="85"/>
      <c r="BC1226" s="85"/>
      <c r="BD1226" s="85"/>
      <c r="BE1226" s="85"/>
      <c r="BF1226" s="85"/>
      <c r="BG1226" s="85"/>
      <c r="BH1226" s="85"/>
      <c r="BI1226" s="85"/>
      <c r="BJ1226" s="85"/>
      <c r="BK1226" s="85"/>
      <c r="BL1226" s="85"/>
      <c r="BM1226" s="85"/>
      <c r="BN1226" s="85"/>
      <c r="BO1226" s="85"/>
      <c r="BP1226" s="85"/>
      <c r="BQ1226" s="85"/>
      <c r="BR1226" s="85"/>
      <c r="BS1226" s="85"/>
      <c r="BT1226" s="85"/>
      <c r="BU1226" s="85"/>
      <c r="BV1226" s="85"/>
      <c r="BW1226" s="85"/>
      <c r="BX1226" s="85"/>
      <c r="BY1226" s="85"/>
      <c r="BZ1226" s="85"/>
      <c r="CA1226" s="85"/>
      <c r="CB1226" s="85"/>
      <c r="CC1226" s="85"/>
      <c r="CD1226" s="85"/>
      <c r="CE1226" s="85"/>
      <c r="CF1226" s="85"/>
      <c r="CG1226" s="85"/>
      <c r="CH1226" s="85"/>
      <c r="CI1226" s="85"/>
      <c r="CJ1226" s="85"/>
      <c r="CK1226" s="85"/>
      <c r="CL1226" s="85"/>
      <c r="CM1226" s="85"/>
      <c r="CN1226" s="85"/>
      <c r="CO1226" s="85"/>
      <c r="CP1226" s="85"/>
      <c r="CQ1226" s="85"/>
      <c r="CR1226" s="85"/>
      <c r="CS1226" s="85"/>
      <c r="CT1226" s="85"/>
      <c r="CU1226" s="85"/>
      <c r="CV1226" s="85"/>
      <c r="CW1226" s="85"/>
      <c r="CX1226" s="85"/>
      <c r="CY1226" s="85"/>
      <c r="CZ1226" s="85"/>
      <c r="DA1226" s="85"/>
      <c r="DB1226" s="85"/>
      <c r="DC1226" s="85"/>
      <c r="DD1226" s="85"/>
      <c r="DE1226" s="85"/>
      <c r="DF1226" s="85"/>
      <c r="DG1226" s="85"/>
      <c r="DH1226" s="85"/>
      <c r="DI1226" s="85"/>
      <c r="DJ1226" s="85"/>
      <c r="DK1226" s="85"/>
      <c r="DL1226" s="85"/>
    </row>
    <row r="1227" spans="1:116" s="12" customFormat="1" ht="48" customHeight="1">
      <c r="A1227" s="13"/>
      <c r="B1227" s="340">
        <v>148</v>
      </c>
      <c r="C1227" s="333" t="s">
        <v>4507</v>
      </c>
      <c r="D1227" s="333" t="s">
        <v>4508</v>
      </c>
      <c r="E1227" s="334">
        <v>10059</v>
      </c>
      <c r="F1227" s="334">
        <v>0</v>
      </c>
      <c r="G1227" s="334"/>
      <c r="H1227" s="27">
        <f>E1227-F1227-G1227</f>
        <v>10059</v>
      </c>
      <c r="I1227" s="333" t="s">
        <v>4509</v>
      </c>
      <c r="J1227" s="335"/>
      <c r="K1227" s="335"/>
      <c r="L1227" s="335"/>
      <c r="M1227" s="335"/>
      <c r="N1227" s="335"/>
      <c r="O1227" s="341" t="s">
        <v>4510</v>
      </c>
      <c r="P1227" s="333" t="s">
        <v>4511</v>
      </c>
      <c r="Q1227" s="22"/>
      <c r="R1227" s="23"/>
      <c r="S1227" s="85"/>
      <c r="T1227" s="85"/>
      <c r="U1227" s="85"/>
      <c r="V1227" s="85"/>
      <c r="W1227" s="85"/>
      <c r="X1227" s="85"/>
      <c r="Y1227" s="85"/>
      <c r="Z1227" s="85"/>
      <c r="AA1227" s="85"/>
      <c r="AB1227" s="85"/>
      <c r="AC1227" s="85"/>
      <c r="AD1227" s="85"/>
      <c r="AE1227" s="85"/>
      <c r="AF1227" s="85"/>
      <c r="AG1227" s="85"/>
      <c r="AH1227" s="85"/>
      <c r="AI1227" s="85"/>
      <c r="AJ1227" s="85"/>
      <c r="AK1227" s="85"/>
      <c r="AL1227" s="85"/>
      <c r="AM1227" s="85"/>
      <c r="AN1227" s="85"/>
      <c r="AO1227" s="85"/>
      <c r="AP1227" s="85"/>
      <c r="AQ1227" s="85"/>
      <c r="AR1227" s="85"/>
      <c r="AS1227" s="85"/>
      <c r="AT1227" s="85"/>
      <c r="AU1227" s="85"/>
      <c r="AV1227" s="85"/>
      <c r="AW1227" s="85"/>
      <c r="AX1227" s="85"/>
      <c r="AY1227" s="85"/>
      <c r="AZ1227" s="85"/>
      <c r="BA1227" s="85"/>
      <c r="BB1227" s="85"/>
      <c r="BC1227" s="85"/>
      <c r="BD1227" s="85"/>
      <c r="BE1227" s="85"/>
      <c r="BF1227" s="85"/>
      <c r="BG1227" s="85"/>
      <c r="BH1227" s="85"/>
      <c r="BI1227" s="85"/>
      <c r="BJ1227" s="85"/>
      <c r="BK1227" s="85"/>
      <c r="BL1227" s="85"/>
      <c r="BM1227" s="85"/>
      <c r="BN1227" s="85"/>
      <c r="BO1227" s="85"/>
      <c r="BP1227" s="85"/>
      <c r="BQ1227" s="85"/>
      <c r="BR1227" s="85"/>
      <c r="BS1227" s="85"/>
      <c r="BT1227" s="85"/>
      <c r="BU1227" s="85"/>
      <c r="BV1227" s="85"/>
      <c r="BW1227" s="85"/>
      <c r="BX1227" s="85"/>
      <c r="BY1227" s="85"/>
      <c r="BZ1227" s="85"/>
      <c r="CA1227" s="85"/>
      <c r="CB1227" s="85"/>
      <c r="CC1227" s="85"/>
      <c r="CD1227" s="85"/>
      <c r="CE1227" s="85"/>
      <c r="CF1227" s="85"/>
      <c r="CG1227" s="85"/>
      <c r="CH1227" s="85"/>
      <c r="CI1227" s="85"/>
      <c r="CJ1227" s="85"/>
      <c r="CK1227" s="85"/>
      <c r="CL1227" s="85"/>
      <c r="CM1227" s="85"/>
      <c r="CN1227" s="85"/>
      <c r="CO1227" s="85"/>
      <c r="CP1227" s="85"/>
      <c r="CQ1227" s="85"/>
      <c r="CR1227" s="85"/>
      <c r="CS1227" s="85"/>
      <c r="CT1227" s="85"/>
      <c r="CU1227" s="85"/>
      <c r="CV1227" s="85"/>
      <c r="CW1227" s="85"/>
      <c r="CX1227" s="85"/>
      <c r="CY1227" s="85"/>
      <c r="CZ1227" s="85"/>
      <c r="DA1227" s="85"/>
      <c r="DB1227" s="85"/>
      <c r="DC1227" s="85"/>
      <c r="DD1227" s="85"/>
      <c r="DE1227" s="85"/>
      <c r="DF1227" s="85"/>
      <c r="DG1227" s="85"/>
      <c r="DH1227" s="85"/>
      <c r="DI1227" s="85"/>
      <c r="DJ1227" s="85"/>
      <c r="DK1227" s="85"/>
      <c r="DL1227" s="85"/>
    </row>
    <row r="1228" spans="1:116" s="12" customFormat="1" ht="48" customHeight="1">
      <c r="A1228" s="13"/>
      <c r="B1228" s="17">
        <v>149</v>
      </c>
      <c r="C1228" s="336" t="s">
        <v>3402</v>
      </c>
      <c r="D1228" s="336" t="s">
        <v>4512</v>
      </c>
      <c r="E1228" s="337">
        <v>4855</v>
      </c>
      <c r="F1228" s="337">
        <v>0</v>
      </c>
      <c r="G1228" s="337"/>
      <c r="H1228" s="31">
        <f>E1228-F1228-G1228</f>
        <v>4855</v>
      </c>
      <c r="I1228" s="336" t="s">
        <v>4509</v>
      </c>
      <c r="J1228" s="338"/>
      <c r="K1228" s="338"/>
      <c r="L1228" s="338"/>
      <c r="M1228" s="338"/>
      <c r="N1228" s="338"/>
      <c r="O1228" s="101" t="s">
        <v>4513</v>
      </c>
      <c r="P1228" s="336" t="s">
        <v>4514</v>
      </c>
      <c r="Q1228" s="22"/>
      <c r="R1228" s="23"/>
      <c r="S1228" s="85"/>
      <c r="T1228" s="85"/>
      <c r="U1228" s="85"/>
      <c r="V1228" s="85"/>
      <c r="W1228" s="85"/>
      <c r="X1228" s="85"/>
      <c r="Y1228" s="85"/>
      <c r="Z1228" s="85"/>
      <c r="AA1228" s="85"/>
      <c r="AB1228" s="85"/>
      <c r="AC1228" s="85"/>
      <c r="AD1228" s="85"/>
      <c r="AE1228" s="85"/>
      <c r="AF1228" s="85"/>
      <c r="AG1228" s="85"/>
      <c r="AH1228" s="85"/>
      <c r="AI1228" s="85"/>
      <c r="AJ1228" s="85"/>
      <c r="AK1228" s="85"/>
      <c r="AL1228" s="85"/>
      <c r="AM1228" s="85"/>
      <c r="AN1228" s="85"/>
      <c r="AO1228" s="85"/>
      <c r="AP1228" s="85"/>
      <c r="AQ1228" s="85"/>
      <c r="AR1228" s="85"/>
      <c r="AS1228" s="85"/>
      <c r="AT1228" s="85"/>
      <c r="AU1228" s="85"/>
      <c r="AV1228" s="85"/>
      <c r="AW1228" s="85"/>
      <c r="AX1228" s="85"/>
      <c r="AY1228" s="85"/>
      <c r="AZ1228" s="85"/>
      <c r="BA1228" s="85"/>
      <c r="BB1228" s="85"/>
      <c r="BC1228" s="85"/>
      <c r="BD1228" s="85"/>
      <c r="BE1228" s="85"/>
      <c r="BF1228" s="85"/>
      <c r="BG1228" s="85"/>
      <c r="BH1228" s="85"/>
      <c r="BI1228" s="85"/>
      <c r="BJ1228" s="85"/>
      <c r="BK1228" s="85"/>
      <c r="BL1228" s="85"/>
      <c r="BM1228" s="85"/>
      <c r="BN1228" s="85"/>
      <c r="BO1228" s="85"/>
      <c r="BP1228" s="85"/>
      <c r="BQ1228" s="85"/>
      <c r="BR1228" s="85"/>
      <c r="BS1228" s="85"/>
      <c r="BT1228" s="85"/>
      <c r="BU1228" s="85"/>
      <c r="BV1228" s="85"/>
      <c r="BW1228" s="85"/>
      <c r="BX1228" s="85"/>
      <c r="BY1228" s="85"/>
      <c r="BZ1228" s="85"/>
      <c r="CA1228" s="85"/>
      <c r="CB1228" s="85"/>
      <c r="CC1228" s="85"/>
      <c r="CD1228" s="85"/>
      <c r="CE1228" s="85"/>
      <c r="CF1228" s="85"/>
      <c r="CG1228" s="85"/>
      <c r="CH1228" s="85"/>
      <c r="CI1228" s="85"/>
      <c r="CJ1228" s="85"/>
      <c r="CK1228" s="85"/>
      <c r="CL1228" s="85"/>
      <c r="CM1228" s="85"/>
      <c r="CN1228" s="85"/>
      <c r="CO1228" s="85"/>
      <c r="CP1228" s="85"/>
      <c r="CQ1228" s="85"/>
      <c r="CR1228" s="85"/>
      <c r="CS1228" s="85"/>
      <c r="CT1228" s="85"/>
      <c r="CU1228" s="85"/>
      <c r="CV1228" s="85"/>
      <c r="CW1228" s="85"/>
      <c r="CX1228" s="85"/>
      <c r="CY1228" s="85"/>
      <c r="CZ1228" s="85"/>
      <c r="DA1228" s="85"/>
      <c r="DB1228" s="85"/>
      <c r="DC1228" s="85"/>
      <c r="DD1228" s="85"/>
      <c r="DE1228" s="85"/>
      <c r="DF1228" s="85"/>
      <c r="DG1228" s="85"/>
      <c r="DH1228" s="85"/>
      <c r="DI1228" s="85"/>
      <c r="DJ1228" s="85"/>
      <c r="DK1228" s="85"/>
      <c r="DL1228" s="85"/>
    </row>
    <row r="1229" spans="1:116" s="12" customFormat="1" ht="48" customHeight="1">
      <c r="A1229" s="13"/>
      <c r="B1229" s="342">
        <v>150</v>
      </c>
      <c r="C1229" s="343" t="s">
        <v>4515</v>
      </c>
      <c r="D1229" s="344" t="s">
        <v>4516</v>
      </c>
      <c r="E1229" s="345">
        <v>106900</v>
      </c>
      <c r="F1229" s="345">
        <v>3000</v>
      </c>
      <c r="G1229" s="92"/>
      <c r="H1229" s="92">
        <f t="shared" si="21"/>
        <v>103900</v>
      </c>
      <c r="I1229" s="336" t="s">
        <v>4509</v>
      </c>
      <c r="J1229" s="242"/>
      <c r="K1229" s="242"/>
      <c r="L1229" s="242"/>
      <c r="M1229" s="242"/>
      <c r="N1229" s="242"/>
      <c r="O1229" s="346" t="s">
        <v>4519</v>
      </c>
      <c r="P1229" s="336" t="s">
        <v>4520</v>
      </c>
      <c r="Q1229" s="22"/>
      <c r="R1229" s="23"/>
      <c r="S1229" s="85"/>
      <c r="T1229" s="85"/>
      <c r="U1229" s="85"/>
      <c r="V1229" s="85"/>
      <c r="W1229" s="85"/>
      <c r="X1229" s="85"/>
      <c r="Y1229" s="85"/>
      <c r="Z1229" s="85"/>
      <c r="AA1229" s="85"/>
      <c r="AB1229" s="85"/>
      <c r="AC1229" s="85"/>
      <c r="AD1229" s="85"/>
      <c r="AE1229" s="85"/>
      <c r="AF1229" s="85"/>
      <c r="AG1229" s="85"/>
      <c r="AH1229" s="85"/>
      <c r="AI1229" s="85"/>
      <c r="AJ1229" s="85"/>
      <c r="AK1229" s="85"/>
      <c r="AL1229" s="85"/>
      <c r="AM1229" s="85"/>
      <c r="AN1229" s="85"/>
      <c r="AO1229" s="85"/>
      <c r="AP1229" s="85"/>
      <c r="AQ1229" s="85"/>
      <c r="AR1229" s="85"/>
      <c r="AS1229" s="85"/>
      <c r="AT1229" s="85"/>
      <c r="AU1229" s="85"/>
      <c r="AV1229" s="85"/>
      <c r="AW1229" s="85"/>
      <c r="AX1229" s="85"/>
      <c r="AY1229" s="85"/>
      <c r="AZ1229" s="85"/>
      <c r="BA1229" s="85"/>
      <c r="BB1229" s="85"/>
      <c r="BC1229" s="85"/>
      <c r="BD1229" s="85"/>
      <c r="BE1229" s="85"/>
      <c r="BF1229" s="85"/>
      <c r="BG1229" s="85"/>
      <c r="BH1229" s="85"/>
      <c r="BI1229" s="85"/>
      <c r="BJ1229" s="85"/>
      <c r="BK1229" s="85"/>
      <c r="BL1229" s="85"/>
      <c r="BM1229" s="85"/>
      <c r="BN1229" s="85"/>
      <c r="BO1229" s="85"/>
      <c r="BP1229" s="85"/>
      <c r="BQ1229" s="85"/>
      <c r="BR1229" s="85"/>
      <c r="BS1229" s="85"/>
      <c r="BT1229" s="85"/>
      <c r="BU1229" s="85"/>
      <c r="BV1229" s="85"/>
      <c r="BW1229" s="85"/>
      <c r="BX1229" s="85"/>
      <c r="BY1229" s="85"/>
      <c r="BZ1229" s="85"/>
      <c r="CA1229" s="85"/>
      <c r="CB1229" s="85"/>
      <c r="CC1229" s="85"/>
      <c r="CD1229" s="85"/>
      <c r="CE1229" s="85"/>
      <c r="CF1229" s="85"/>
      <c r="CG1229" s="85"/>
      <c r="CH1229" s="85"/>
      <c r="CI1229" s="85"/>
      <c r="CJ1229" s="85"/>
      <c r="CK1229" s="85"/>
      <c r="CL1229" s="85"/>
      <c r="CM1229" s="85"/>
      <c r="CN1229" s="85"/>
      <c r="CO1229" s="85"/>
      <c r="CP1229" s="85"/>
      <c r="CQ1229" s="85"/>
      <c r="CR1229" s="85"/>
      <c r="CS1229" s="85"/>
      <c r="CT1229" s="85"/>
      <c r="CU1229" s="85"/>
      <c r="CV1229" s="85"/>
      <c r="CW1229" s="85"/>
      <c r="CX1229" s="85"/>
      <c r="CY1229" s="85"/>
      <c r="CZ1229" s="85"/>
      <c r="DA1229" s="85"/>
      <c r="DB1229" s="85"/>
      <c r="DC1229" s="85"/>
      <c r="DD1229" s="85"/>
      <c r="DE1229" s="85"/>
      <c r="DF1229" s="85"/>
      <c r="DG1229" s="85"/>
      <c r="DH1229" s="85"/>
      <c r="DI1229" s="85"/>
      <c r="DJ1229" s="85"/>
      <c r="DK1229" s="85"/>
      <c r="DL1229" s="85"/>
    </row>
    <row r="1230" spans="1:116" s="12" customFormat="1" ht="48" customHeight="1">
      <c r="A1230" s="13"/>
      <c r="B1230" s="342">
        <v>151</v>
      </c>
      <c r="C1230" s="343" t="s">
        <v>4517</v>
      </c>
      <c r="D1230" s="344" t="s">
        <v>4518</v>
      </c>
      <c r="E1230" s="345">
        <v>162318</v>
      </c>
      <c r="F1230" s="345">
        <v>55148</v>
      </c>
      <c r="G1230" s="92"/>
      <c r="H1230" s="92">
        <f t="shared" si="21"/>
        <v>107170</v>
      </c>
      <c r="I1230" s="336" t="s">
        <v>4509</v>
      </c>
      <c r="J1230" s="242"/>
      <c r="K1230" s="242"/>
      <c r="L1230" s="242"/>
      <c r="M1230" s="242"/>
      <c r="N1230" s="242"/>
      <c r="O1230" s="341" t="s">
        <v>4521</v>
      </c>
      <c r="P1230" s="336" t="s">
        <v>4522</v>
      </c>
      <c r="Q1230" s="22"/>
      <c r="R1230" s="23"/>
      <c r="S1230" s="85"/>
      <c r="T1230" s="85"/>
      <c r="U1230" s="85"/>
      <c r="V1230" s="85"/>
      <c r="W1230" s="85"/>
      <c r="X1230" s="85"/>
      <c r="Y1230" s="85"/>
      <c r="Z1230" s="85"/>
      <c r="AA1230" s="85"/>
      <c r="AB1230" s="85"/>
      <c r="AC1230" s="85"/>
      <c r="AD1230" s="85"/>
      <c r="AE1230" s="85"/>
      <c r="AF1230" s="85"/>
      <c r="AG1230" s="85"/>
      <c r="AH1230" s="85"/>
      <c r="AI1230" s="85"/>
      <c r="AJ1230" s="85"/>
      <c r="AK1230" s="85"/>
      <c r="AL1230" s="85"/>
      <c r="AM1230" s="85"/>
      <c r="AN1230" s="85"/>
      <c r="AO1230" s="85"/>
      <c r="AP1230" s="85"/>
      <c r="AQ1230" s="85"/>
      <c r="AR1230" s="85"/>
      <c r="AS1230" s="85"/>
      <c r="AT1230" s="85"/>
      <c r="AU1230" s="85"/>
      <c r="AV1230" s="85"/>
      <c r="AW1230" s="85"/>
      <c r="AX1230" s="85"/>
      <c r="AY1230" s="85"/>
      <c r="AZ1230" s="85"/>
      <c r="BA1230" s="85"/>
      <c r="BB1230" s="85"/>
      <c r="BC1230" s="85"/>
      <c r="BD1230" s="85"/>
      <c r="BE1230" s="85"/>
      <c r="BF1230" s="85"/>
      <c r="BG1230" s="85"/>
      <c r="BH1230" s="85"/>
      <c r="BI1230" s="85"/>
      <c r="BJ1230" s="85"/>
      <c r="BK1230" s="85"/>
      <c r="BL1230" s="85"/>
      <c r="BM1230" s="85"/>
      <c r="BN1230" s="85"/>
      <c r="BO1230" s="85"/>
      <c r="BP1230" s="85"/>
      <c r="BQ1230" s="85"/>
      <c r="BR1230" s="85"/>
      <c r="BS1230" s="85"/>
      <c r="BT1230" s="85"/>
      <c r="BU1230" s="85"/>
      <c r="BV1230" s="85"/>
      <c r="BW1230" s="85"/>
      <c r="BX1230" s="85"/>
      <c r="BY1230" s="85"/>
      <c r="BZ1230" s="85"/>
      <c r="CA1230" s="85"/>
      <c r="CB1230" s="85"/>
      <c r="CC1230" s="85"/>
      <c r="CD1230" s="85"/>
      <c r="CE1230" s="85"/>
      <c r="CF1230" s="85"/>
      <c r="CG1230" s="85"/>
      <c r="CH1230" s="85"/>
      <c r="CI1230" s="85"/>
      <c r="CJ1230" s="85"/>
      <c r="CK1230" s="85"/>
      <c r="CL1230" s="85"/>
      <c r="CM1230" s="85"/>
      <c r="CN1230" s="85"/>
      <c r="CO1230" s="85"/>
      <c r="CP1230" s="85"/>
      <c r="CQ1230" s="85"/>
      <c r="CR1230" s="85"/>
      <c r="CS1230" s="85"/>
      <c r="CT1230" s="85"/>
      <c r="CU1230" s="85"/>
      <c r="CV1230" s="85"/>
      <c r="CW1230" s="85"/>
      <c r="CX1230" s="85"/>
      <c r="CY1230" s="85"/>
      <c r="CZ1230" s="85"/>
      <c r="DA1230" s="85"/>
      <c r="DB1230" s="85"/>
      <c r="DC1230" s="85"/>
      <c r="DD1230" s="85"/>
      <c r="DE1230" s="85"/>
      <c r="DF1230" s="85"/>
      <c r="DG1230" s="85"/>
      <c r="DH1230" s="85"/>
      <c r="DI1230" s="85"/>
      <c r="DJ1230" s="85"/>
      <c r="DK1230" s="85"/>
      <c r="DL1230" s="85"/>
    </row>
    <row r="1231" spans="1:116" s="12" customFormat="1" ht="48" customHeight="1">
      <c r="A1231" s="13"/>
      <c r="B1231" s="100">
        <v>152</v>
      </c>
      <c r="C1231" s="108" t="s">
        <v>4802</v>
      </c>
      <c r="D1231" s="106" t="s">
        <v>4803</v>
      </c>
      <c r="E1231" s="109">
        <v>13285</v>
      </c>
      <c r="F1231" s="31"/>
      <c r="G1231" s="92"/>
      <c r="H1231" s="92">
        <f t="shared" si="21"/>
        <v>13285</v>
      </c>
      <c r="I1231" s="336" t="s">
        <v>4509</v>
      </c>
      <c r="J1231" s="107"/>
      <c r="K1231" s="105"/>
      <c r="L1231" s="107"/>
      <c r="M1231" s="103"/>
      <c r="N1231" s="107"/>
      <c r="O1231" s="341" t="s">
        <v>4804</v>
      </c>
      <c r="P1231" s="336" t="s">
        <v>4805</v>
      </c>
      <c r="Q1231" s="22"/>
      <c r="R1231" s="23"/>
      <c r="S1231" s="85"/>
      <c r="T1231" s="85"/>
      <c r="U1231" s="85"/>
      <c r="V1231" s="85"/>
      <c r="W1231" s="85"/>
      <c r="X1231" s="85"/>
      <c r="Y1231" s="85"/>
      <c r="Z1231" s="85"/>
      <c r="AA1231" s="85"/>
      <c r="AB1231" s="85"/>
      <c r="AC1231" s="85"/>
      <c r="AD1231" s="85"/>
      <c r="AE1231" s="85"/>
      <c r="AF1231" s="85"/>
      <c r="AG1231" s="85"/>
      <c r="AH1231" s="85"/>
      <c r="AI1231" s="85"/>
      <c r="AJ1231" s="85"/>
      <c r="AK1231" s="85"/>
      <c r="AL1231" s="85"/>
      <c r="AM1231" s="85"/>
      <c r="AN1231" s="85"/>
      <c r="AO1231" s="85"/>
      <c r="AP1231" s="85"/>
      <c r="AQ1231" s="85"/>
      <c r="AR1231" s="85"/>
      <c r="AS1231" s="85"/>
      <c r="AT1231" s="85"/>
      <c r="AU1231" s="85"/>
      <c r="AV1231" s="85"/>
      <c r="AW1231" s="85"/>
      <c r="AX1231" s="85"/>
      <c r="AY1231" s="85"/>
      <c r="AZ1231" s="85"/>
      <c r="BA1231" s="85"/>
      <c r="BB1231" s="85"/>
      <c r="BC1231" s="85"/>
      <c r="BD1231" s="85"/>
      <c r="BE1231" s="85"/>
      <c r="BF1231" s="85"/>
      <c r="BG1231" s="85"/>
      <c r="BH1231" s="85"/>
      <c r="BI1231" s="85"/>
      <c r="BJ1231" s="85"/>
      <c r="BK1231" s="85"/>
      <c r="BL1231" s="85"/>
      <c r="BM1231" s="85"/>
      <c r="BN1231" s="85"/>
      <c r="BO1231" s="85"/>
      <c r="BP1231" s="85"/>
      <c r="BQ1231" s="85"/>
      <c r="BR1231" s="85"/>
      <c r="BS1231" s="85"/>
      <c r="BT1231" s="85"/>
      <c r="BU1231" s="85"/>
      <c r="BV1231" s="85"/>
      <c r="BW1231" s="85"/>
      <c r="BX1231" s="85"/>
      <c r="BY1231" s="85"/>
      <c r="BZ1231" s="85"/>
      <c r="CA1231" s="85"/>
      <c r="CB1231" s="85"/>
      <c r="CC1231" s="85"/>
      <c r="CD1231" s="85"/>
      <c r="CE1231" s="85"/>
      <c r="CF1231" s="85"/>
      <c r="CG1231" s="85"/>
      <c r="CH1231" s="85"/>
      <c r="CI1231" s="85"/>
      <c r="CJ1231" s="85"/>
      <c r="CK1231" s="85"/>
      <c r="CL1231" s="85"/>
      <c r="CM1231" s="85"/>
      <c r="CN1231" s="85"/>
      <c r="CO1231" s="85"/>
      <c r="CP1231" s="85"/>
      <c r="CQ1231" s="85"/>
      <c r="CR1231" s="85"/>
      <c r="CS1231" s="85"/>
      <c r="CT1231" s="85"/>
      <c r="CU1231" s="85"/>
      <c r="CV1231" s="85"/>
      <c r="CW1231" s="85"/>
      <c r="CX1231" s="85"/>
      <c r="CY1231" s="85"/>
      <c r="CZ1231" s="85"/>
      <c r="DA1231" s="85"/>
      <c r="DB1231" s="85"/>
      <c r="DC1231" s="85"/>
      <c r="DD1231" s="85"/>
      <c r="DE1231" s="85"/>
      <c r="DF1231" s="85"/>
      <c r="DG1231" s="85"/>
      <c r="DH1231" s="85"/>
      <c r="DI1231" s="85"/>
      <c r="DJ1231" s="85"/>
      <c r="DK1231" s="85"/>
      <c r="DL1231" s="85"/>
    </row>
    <row r="1232" spans="1:116" s="12" customFormat="1" ht="48" customHeight="1">
      <c r="A1232" s="13"/>
      <c r="B1232" s="100">
        <v>153</v>
      </c>
      <c r="C1232" s="108" t="s">
        <v>4934</v>
      </c>
      <c r="D1232" s="106" t="s">
        <v>4806</v>
      </c>
      <c r="E1232" s="109">
        <v>10000</v>
      </c>
      <c r="F1232" s="31"/>
      <c r="G1232" s="92"/>
      <c r="H1232" s="92">
        <f t="shared" si="21"/>
        <v>10000</v>
      </c>
      <c r="I1232" s="336" t="s">
        <v>4509</v>
      </c>
      <c r="J1232" s="107"/>
      <c r="K1232" s="105"/>
      <c r="L1232" s="107"/>
      <c r="M1232" s="103"/>
      <c r="N1232" s="107"/>
      <c r="O1232" s="341" t="s">
        <v>4807</v>
      </c>
      <c r="P1232" s="336" t="s">
        <v>4808</v>
      </c>
      <c r="Q1232" s="22"/>
      <c r="R1232" s="23"/>
      <c r="S1232" s="85"/>
      <c r="T1232" s="85"/>
      <c r="U1232" s="85"/>
      <c r="V1232" s="85"/>
      <c r="W1232" s="85"/>
      <c r="X1232" s="85"/>
      <c r="Y1232" s="85"/>
      <c r="Z1232" s="85"/>
      <c r="AA1232" s="85"/>
      <c r="AB1232" s="85"/>
      <c r="AC1232" s="85"/>
      <c r="AD1232" s="85"/>
      <c r="AE1232" s="85"/>
      <c r="AF1232" s="85"/>
      <c r="AG1232" s="85"/>
      <c r="AH1232" s="85"/>
      <c r="AI1232" s="85"/>
      <c r="AJ1232" s="85"/>
      <c r="AK1232" s="85"/>
      <c r="AL1232" s="85"/>
      <c r="AM1232" s="85"/>
      <c r="AN1232" s="85"/>
      <c r="AO1232" s="85"/>
      <c r="AP1232" s="85"/>
      <c r="AQ1232" s="85"/>
      <c r="AR1232" s="85"/>
      <c r="AS1232" s="85"/>
      <c r="AT1232" s="85"/>
      <c r="AU1232" s="85"/>
      <c r="AV1232" s="85"/>
      <c r="AW1232" s="85"/>
      <c r="AX1232" s="85"/>
      <c r="AY1232" s="85"/>
      <c r="AZ1232" s="85"/>
      <c r="BA1232" s="85"/>
      <c r="BB1232" s="85"/>
      <c r="BC1232" s="85"/>
      <c r="BD1232" s="85"/>
      <c r="BE1232" s="85"/>
      <c r="BF1232" s="85"/>
      <c r="BG1232" s="85"/>
      <c r="BH1232" s="85"/>
      <c r="BI1232" s="85"/>
      <c r="BJ1232" s="85"/>
      <c r="BK1232" s="85"/>
      <c r="BL1232" s="85"/>
      <c r="BM1232" s="85"/>
      <c r="BN1232" s="85"/>
      <c r="BO1232" s="85"/>
      <c r="BP1232" s="85"/>
      <c r="BQ1232" s="85"/>
      <c r="BR1232" s="85"/>
      <c r="BS1232" s="85"/>
      <c r="BT1232" s="85"/>
      <c r="BU1232" s="85"/>
      <c r="BV1232" s="85"/>
      <c r="BW1232" s="85"/>
      <c r="BX1232" s="85"/>
      <c r="BY1232" s="85"/>
      <c r="BZ1232" s="85"/>
      <c r="CA1232" s="85"/>
      <c r="CB1232" s="85"/>
      <c r="CC1232" s="85"/>
      <c r="CD1232" s="85"/>
      <c r="CE1232" s="85"/>
      <c r="CF1232" s="85"/>
      <c r="CG1232" s="85"/>
      <c r="CH1232" s="85"/>
      <c r="CI1232" s="85"/>
      <c r="CJ1232" s="85"/>
      <c r="CK1232" s="85"/>
      <c r="CL1232" s="85"/>
      <c r="CM1232" s="85"/>
      <c r="CN1232" s="85"/>
      <c r="CO1232" s="85"/>
      <c r="CP1232" s="85"/>
      <c r="CQ1232" s="85"/>
      <c r="CR1232" s="85"/>
      <c r="CS1232" s="85"/>
      <c r="CT1232" s="85"/>
      <c r="CU1232" s="85"/>
      <c r="CV1232" s="85"/>
      <c r="CW1232" s="85"/>
      <c r="CX1232" s="85"/>
      <c r="CY1232" s="85"/>
      <c r="CZ1232" s="85"/>
      <c r="DA1232" s="85"/>
      <c r="DB1232" s="85"/>
      <c r="DC1232" s="85"/>
      <c r="DD1232" s="85"/>
      <c r="DE1232" s="85"/>
      <c r="DF1232" s="85"/>
      <c r="DG1232" s="85"/>
      <c r="DH1232" s="85"/>
      <c r="DI1232" s="85"/>
      <c r="DJ1232" s="85"/>
      <c r="DK1232" s="85"/>
      <c r="DL1232" s="85"/>
    </row>
    <row r="1233" spans="1:116" s="12" customFormat="1" ht="48" customHeight="1">
      <c r="A1233" s="13"/>
      <c r="B1233" s="100">
        <v>154</v>
      </c>
      <c r="C1233" s="108" t="s">
        <v>4931</v>
      </c>
      <c r="D1233" s="108" t="s">
        <v>4932</v>
      </c>
      <c r="E1233" s="334">
        <v>250</v>
      </c>
      <c r="F1233" s="334">
        <v>0</v>
      </c>
      <c r="G1233" s="92"/>
      <c r="H1233" s="92">
        <f t="shared" si="21"/>
        <v>250</v>
      </c>
      <c r="I1233" s="336" t="s">
        <v>67</v>
      </c>
      <c r="J1233" s="107"/>
      <c r="K1233" s="105"/>
      <c r="L1233" s="107"/>
      <c r="M1233" s="103"/>
      <c r="N1233" s="107"/>
      <c r="O1233" s="341" t="s">
        <v>4935</v>
      </c>
      <c r="P1233" s="336" t="s">
        <v>4936</v>
      </c>
      <c r="Q1233" s="22"/>
      <c r="R1233" s="23"/>
      <c r="S1233" s="85"/>
      <c r="T1233" s="85"/>
      <c r="U1233" s="85"/>
      <c r="V1233" s="85"/>
      <c r="W1233" s="85"/>
      <c r="X1233" s="85"/>
      <c r="Y1233" s="85"/>
      <c r="Z1233" s="85"/>
      <c r="AA1233" s="85"/>
      <c r="AB1233" s="85"/>
      <c r="AC1233" s="85"/>
      <c r="AD1233" s="85"/>
      <c r="AE1233" s="85"/>
      <c r="AF1233" s="85"/>
      <c r="AG1233" s="85"/>
      <c r="AH1233" s="85"/>
      <c r="AI1233" s="85"/>
      <c r="AJ1233" s="85"/>
      <c r="AK1233" s="85"/>
      <c r="AL1233" s="85"/>
      <c r="AM1233" s="85"/>
      <c r="AN1233" s="85"/>
      <c r="AO1233" s="85"/>
      <c r="AP1233" s="85"/>
      <c r="AQ1233" s="85"/>
      <c r="AR1233" s="85"/>
      <c r="AS1233" s="85"/>
      <c r="AT1233" s="85"/>
      <c r="AU1233" s="85"/>
      <c r="AV1233" s="85"/>
      <c r="AW1233" s="85"/>
      <c r="AX1233" s="85"/>
      <c r="AY1233" s="85"/>
      <c r="AZ1233" s="85"/>
      <c r="BA1233" s="85"/>
      <c r="BB1233" s="85"/>
      <c r="BC1233" s="85"/>
      <c r="BD1233" s="85"/>
      <c r="BE1233" s="85"/>
      <c r="BF1233" s="85"/>
      <c r="BG1233" s="85"/>
      <c r="BH1233" s="85"/>
      <c r="BI1233" s="85"/>
      <c r="BJ1233" s="85"/>
      <c r="BK1233" s="85"/>
      <c r="BL1233" s="85"/>
      <c r="BM1233" s="85"/>
      <c r="BN1233" s="85"/>
      <c r="BO1233" s="85"/>
      <c r="BP1233" s="85"/>
      <c r="BQ1233" s="85"/>
      <c r="BR1233" s="85"/>
      <c r="BS1233" s="85"/>
      <c r="BT1233" s="85"/>
      <c r="BU1233" s="85"/>
      <c r="BV1233" s="85"/>
      <c r="BW1233" s="85"/>
      <c r="BX1233" s="85"/>
      <c r="BY1233" s="85"/>
      <c r="BZ1233" s="85"/>
      <c r="CA1233" s="85"/>
      <c r="CB1233" s="85"/>
      <c r="CC1233" s="85"/>
      <c r="CD1233" s="85"/>
      <c r="CE1233" s="85"/>
      <c r="CF1233" s="85"/>
      <c r="CG1233" s="85"/>
      <c r="CH1233" s="85"/>
      <c r="CI1233" s="85"/>
      <c r="CJ1233" s="85"/>
      <c r="CK1233" s="85"/>
      <c r="CL1233" s="85"/>
      <c r="CM1233" s="85"/>
      <c r="CN1233" s="85"/>
      <c r="CO1233" s="85"/>
      <c r="CP1233" s="85"/>
      <c r="CQ1233" s="85"/>
      <c r="CR1233" s="85"/>
      <c r="CS1233" s="85"/>
      <c r="CT1233" s="85"/>
      <c r="CU1233" s="85"/>
      <c r="CV1233" s="85"/>
      <c r="CW1233" s="85"/>
      <c r="CX1233" s="85"/>
      <c r="CY1233" s="85"/>
      <c r="CZ1233" s="85"/>
      <c r="DA1233" s="85"/>
      <c r="DB1233" s="85"/>
      <c r="DC1233" s="85"/>
      <c r="DD1233" s="85"/>
      <c r="DE1233" s="85"/>
      <c r="DF1233" s="85"/>
      <c r="DG1233" s="85"/>
      <c r="DH1233" s="85"/>
      <c r="DI1233" s="85"/>
      <c r="DJ1233" s="85"/>
      <c r="DK1233" s="85"/>
      <c r="DL1233" s="85"/>
    </row>
    <row r="1234" spans="1:116" s="12" customFormat="1" ht="48" customHeight="1">
      <c r="A1234" s="13"/>
      <c r="B1234" s="100">
        <v>155</v>
      </c>
      <c r="C1234" s="108" t="s">
        <v>4933</v>
      </c>
      <c r="D1234" s="108" t="s">
        <v>981</v>
      </c>
      <c r="E1234" s="334">
        <v>16100</v>
      </c>
      <c r="F1234" s="334">
        <v>14900</v>
      </c>
      <c r="G1234" s="92"/>
      <c r="H1234" s="92">
        <f t="shared" si="21"/>
        <v>1200</v>
      </c>
      <c r="I1234" s="336" t="s">
        <v>67</v>
      </c>
      <c r="J1234" s="107"/>
      <c r="K1234" s="105"/>
      <c r="L1234" s="107"/>
      <c r="M1234" s="103"/>
      <c r="N1234" s="107"/>
      <c r="O1234" s="341" t="s">
        <v>4937</v>
      </c>
      <c r="P1234" s="336" t="s">
        <v>4938</v>
      </c>
      <c r="Q1234" s="22"/>
      <c r="R1234" s="23"/>
      <c r="S1234" s="85"/>
      <c r="T1234" s="85"/>
      <c r="U1234" s="85"/>
      <c r="V1234" s="85"/>
      <c r="W1234" s="85"/>
      <c r="X1234" s="85"/>
      <c r="Y1234" s="85"/>
      <c r="Z1234" s="85"/>
      <c r="AA1234" s="85"/>
      <c r="AB1234" s="85"/>
      <c r="AC1234" s="85"/>
      <c r="AD1234" s="85"/>
      <c r="AE1234" s="85"/>
      <c r="AF1234" s="85"/>
      <c r="AG1234" s="85"/>
      <c r="AH1234" s="85"/>
      <c r="AI1234" s="85"/>
      <c r="AJ1234" s="85"/>
      <c r="AK1234" s="85"/>
      <c r="AL1234" s="85"/>
      <c r="AM1234" s="85"/>
      <c r="AN1234" s="85"/>
      <c r="AO1234" s="85"/>
      <c r="AP1234" s="85"/>
      <c r="AQ1234" s="85"/>
      <c r="AR1234" s="85"/>
      <c r="AS1234" s="85"/>
      <c r="AT1234" s="85"/>
      <c r="AU1234" s="85"/>
      <c r="AV1234" s="85"/>
      <c r="AW1234" s="85"/>
      <c r="AX1234" s="85"/>
      <c r="AY1234" s="85"/>
      <c r="AZ1234" s="85"/>
      <c r="BA1234" s="85"/>
      <c r="BB1234" s="85"/>
      <c r="BC1234" s="85"/>
      <c r="BD1234" s="85"/>
      <c r="BE1234" s="85"/>
      <c r="BF1234" s="85"/>
      <c r="BG1234" s="85"/>
      <c r="BH1234" s="85"/>
      <c r="BI1234" s="85"/>
      <c r="BJ1234" s="85"/>
      <c r="BK1234" s="85"/>
      <c r="BL1234" s="85"/>
      <c r="BM1234" s="85"/>
      <c r="BN1234" s="85"/>
      <c r="BO1234" s="85"/>
      <c r="BP1234" s="85"/>
      <c r="BQ1234" s="85"/>
      <c r="BR1234" s="85"/>
      <c r="BS1234" s="85"/>
      <c r="BT1234" s="85"/>
      <c r="BU1234" s="85"/>
      <c r="BV1234" s="85"/>
      <c r="BW1234" s="85"/>
      <c r="BX1234" s="85"/>
      <c r="BY1234" s="85"/>
      <c r="BZ1234" s="85"/>
      <c r="CA1234" s="85"/>
      <c r="CB1234" s="85"/>
      <c r="CC1234" s="85"/>
      <c r="CD1234" s="85"/>
      <c r="CE1234" s="85"/>
      <c r="CF1234" s="85"/>
      <c r="CG1234" s="85"/>
      <c r="CH1234" s="85"/>
      <c r="CI1234" s="85"/>
      <c r="CJ1234" s="85"/>
      <c r="CK1234" s="85"/>
      <c r="CL1234" s="85"/>
      <c r="CM1234" s="85"/>
      <c r="CN1234" s="85"/>
      <c r="CO1234" s="85"/>
      <c r="CP1234" s="85"/>
      <c r="CQ1234" s="85"/>
      <c r="CR1234" s="85"/>
      <c r="CS1234" s="85"/>
      <c r="CT1234" s="85"/>
      <c r="CU1234" s="85"/>
      <c r="CV1234" s="85"/>
      <c r="CW1234" s="85"/>
      <c r="CX1234" s="85"/>
      <c r="CY1234" s="85"/>
      <c r="CZ1234" s="85"/>
      <c r="DA1234" s="85"/>
      <c r="DB1234" s="85"/>
      <c r="DC1234" s="85"/>
      <c r="DD1234" s="85"/>
      <c r="DE1234" s="85"/>
      <c r="DF1234" s="85"/>
      <c r="DG1234" s="85"/>
      <c r="DH1234" s="85"/>
      <c r="DI1234" s="85"/>
      <c r="DJ1234" s="85"/>
      <c r="DK1234" s="85"/>
      <c r="DL1234" s="85"/>
    </row>
    <row r="1235" spans="1:116" s="12" customFormat="1" ht="48" customHeight="1">
      <c r="A1235" s="13"/>
      <c r="B1235" s="100"/>
      <c r="C1235" s="108"/>
      <c r="D1235" s="106"/>
      <c r="E1235" s="109"/>
      <c r="F1235" s="31"/>
      <c r="G1235" s="92"/>
      <c r="H1235" s="92">
        <f t="shared" si="21"/>
        <v>0</v>
      </c>
      <c r="I1235" s="102"/>
      <c r="J1235" s="107"/>
      <c r="K1235" s="105"/>
      <c r="L1235" s="107"/>
      <c r="M1235" s="103"/>
      <c r="N1235" s="107"/>
      <c r="O1235" s="101"/>
      <c r="P1235" s="101"/>
      <c r="Q1235" s="22"/>
      <c r="R1235" s="23"/>
      <c r="S1235" s="85"/>
      <c r="T1235" s="85"/>
      <c r="U1235" s="85"/>
      <c r="V1235" s="85"/>
      <c r="W1235" s="85"/>
      <c r="X1235" s="85"/>
      <c r="Y1235" s="85"/>
      <c r="Z1235" s="85"/>
      <c r="AA1235" s="85"/>
      <c r="AB1235" s="85"/>
      <c r="AC1235" s="85"/>
      <c r="AD1235" s="85"/>
      <c r="AE1235" s="85"/>
      <c r="AF1235" s="85"/>
      <c r="AG1235" s="85"/>
      <c r="AH1235" s="85"/>
      <c r="AI1235" s="85"/>
      <c r="AJ1235" s="85"/>
      <c r="AK1235" s="85"/>
      <c r="AL1235" s="85"/>
      <c r="AM1235" s="85"/>
      <c r="AN1235" s="85"/>
      <c r="AO1235" s="85"/>
      <c r="AP1235" s="85"/>
      <c r="AQ1235" s="85"/>
      <c r="AR1235" s="85"/>
      <c r="AS1235" s="85"/>
      <c r="AT1235" s="85"/>
      <c r="AU1235" s="85"/>
      <c r="AV1235" s="85"/>
      <c r="AW1235" s="85"/>
      <c r="AX1235" s="85"/>
      <c r="AY1235" s="85"/>
      <c r="AZ1235" s="85"/>
      <c r="BA1235" s="85"/>
      <c r="BB1235" s="85"/>
      <c r="BC1235" s="85"/>
      <c r="BD1235" s="85"/>
      <c r="BE1235" s="85"/>
      <c r="BF1235" s="85"/>
      <c r="BG1235" s="85"/>
      <c r="BH1235" s="85"/>
      <c r="BI1235" s="85"/>
      <c r="BJ1235" s="85"/>
      <c r="BK1235" s="85"/>
      <c r="BL1235" s="85"/>
      <c r="BM1235" s="85"/>
      <c r="BN1235" s="85"/>
      <c r="BO1235" s="85"/>
      <c r="BP1235" s="85"/>
      <c r="BQ1235" s="85"/>
      <c r="BR1235" s="85"/>
      <c r="BS1235" s="85"/>
      <c r="BT1235" s="85"/>
      <c r="BU1235" s="85"/>
      <c r="BV1235" s="85"/>
      <c r="BW1235" s="85"/>
      <c r="BX1235" s="85"/>
      <c r="BY1235" s="85"/>
      <c r="BZ1235" s="85"/>
      <c r="CA1235" s="85"/>
      <c r="CB1235" s="85"/>
      <c r="CC1235" s="85"/>
      <c r="CD1235" s="85"/>
      <c r="CE1235" s="85"/>
      <c r="CF1235" s="85"/>
      <c r="CG1235" s="85"/>
      <c r="CH1235" s="85"/>
      <c r="CI1235" s="85"/>
      <c r="CJ1235" s="85"/>
      <c r="CK1235" s="85"/>
      <c r="CL1235" s="85"/>
      <c r="CM1235" s="85"/>
      <c r="CN1235" s="85"/>
      <c r="CO1235" s="85"/>
      <c r="CP1235" s="85"/>
      <c r="CQ1235" s="85"/>
      <c r="CR1235" s="85"/>
      <c r="CS1235" s="85"/>
      <c r="CT1235" s="85"/>
      <c r="CU1235" s="85"/>
      <c r="CV1235" s="85"/>
      <c r="CW1235" s="85"/>
      <c r="CX1235" s="85"/>
      <c r="CY1235" s="85"/>
      <c r="CZ1235" s="85"/>
      <c r="DA1235" s="85"/>
      <c r="DB1235" s="85"/>
      <c r="DC1235" s="85"/>
      <c r="DD1235" s="85"/>
      <c r="DE1235" s="85"/>
      <c r="DF1235" s="85"/>
      <c r="DG1235" s="85"/>
      <c r="DH1235" s="85"/>
      <c r="DI1235" s="85"/>
      <c r="DJ1235" s="85"/>
      <c r="DK1235" s="85"/>
      <c r="DL1235" s="85"/>
    </row>
    <row r="1236" spans="1:116" s="12" customFormat="1" ht="48" customHeight="1">
      <c r="A1236" s="13"/>
      <c r="B1236" s="100"/>
      <c r="C1236" s="108"/>
      <c r="D1236" s="106"/>
      <c r="E1236" s="109"/>
      <c r="F1236" s="31"/>
      <c r="G1236" s="92"/>
      <c r="H1236" s="92">
        <f t="shared" si="21"/>
        <v>0</v>
      </c>
      <c r="I1236" s="102"/>
      <c r="J1236" s="107"/>
      <c r="K1236" s="105"/>
      <c r="L1236" s="107"/>
      <c r="M1236" s="103"/>
      <c r="N1236" s="107"/>
      <c r="O1236" s="101"/>
      <c r="P1236" s="101"/>
      <c r="Q1236" s="22"/>
      <c r="R1236" s="23"/>
      <c r="S1236" s="85"/>
      <c r="T1236" s="85"/>
      <c r="U1236" s="85"/>
      <c r="V1236" s="85"/>
      <c r="W1236" s="85"/>
      <c r="X1236" s="85"/>
      <c r="Y1236" s="85"/>
      <c r="Z1236" s="85"/>
      <c r="AA1236" s="85"/>
      <c r="AB1236" s="85"/>
      <c r="AC1236" s="85"/>
      <c r="AD1236" s="85"/>
      <c r="AE1236" s="85"/>
      <c r="AF1236" s="85"/>
      <c r="AG1236" s="85"/>
      <c r="AH1236" s="85"/>
      <c r="AI1236" s="85"/>
      <c r="AJ1236" s="85"/>
      <c r="AK1236" s="85"/>
      <c r="AL1236" s="85"/>
      <c r="AM1236" s="85"/>
      <c r="AN1236" s="85"/>
      <c r="AO1236" s="85"/>
      <c r="AP1236" s="85"/>
      <c r="AQ1236" s="85"/>
      <c r="AR1236" s="85"/>
      <c r="AS1236" s="85"/>
      <c r="AT1236" s="85"/>
      <c r="AU1236" s="85"/>
      <c r="AV1236" s="85"/>
      <c r="AW1236" s="85"/>
      <c r="AX1236" s="85"/>
      <c r="AY1236" s="85"/>
      <c r="AZ1236" s="85"/>
      <c r="BA1236" s="85"/>
      <c r="BB1236" s="85"/>
      <c r="BC1236" s="85"/>
      <c r="BD1236" s="85"/>
      <c r="BE1236" s="85"/>
      <c r="BF1236" s="85"/>
      <c r="BG1236" s="85"/>
      <c r="BH1236" s="85"/>
      <c r="BI1236" s="85"/>
      <c r="BJ1236" s="85"/>
      <c r="BK1236" s="85"/>
      <c r="BL1236" s="85"/>
      <c r="BM1236" s="85"/>
      <c r="BN1236" s="85"/>
      <c r="BO1236" s="85"/>
      <c r="BP1236" s="85"/>
      <c r="BQ1236" s="85"/>
      <c r="BR1236" s="85"/>
      <c r="BS1236" s="85"/>
      <c r="BT1236" s="85"/>
      <c r="BU1236" s="85"/>
      <c r="BV1236" s="85"/>
      <c r="BW1236" s="85"/>
      <c r="BX1236" s="85"/>
      <c r="BY1236" s="85"/>
      <c r="BZ1236" s="85"/>
      <c r="CA1236" s="85"/>
      <c r="CB1236" s="85"/>
      <c r="CC1236" s="85"/>
      <c r="CD1236" s="85"/>
      <c r="CE1236" s="85"/>
      <c r="CF1236" s="85"/>
      <c r="CG1236" s="85"/>
      <c r="CH1236" s="85"/>
      <c r="CI1236" s="85"/>
      <c r="CJ1236" s="85"/>
      <c r="CK1236" s="85"/>
      <c r="CL1236" s="85"/>
      <c r="CM1236" s="85"/>
      <c r="CN1236" s="85"/>
      <c r="CO1236" s="85"/>
      <c r="CP1236" s="85"/>
      <c r="CQ1236" s="85"/>
      <c r="CR1236" s="85"/>
      <c r="CS1236" s="85"/>
      <c r="CT1236" s="85"/>
      <c r="CU1236" s="85"/>
      <c r="CV1236" s="85"/>
      <c r="CW1236" s="85"/>
      <c r="CX1236" s="85"/>
      <c r="CY1236" s="85"/>
      <c r="CZ1236" s="85"/>
      <c r="DA1236" s="85"/>
      <c r="DB1236" s="85"/>
      <c r="DC1236" s="85"/>
      <c r="DD1236" s="85"/>
      <c r="DE1236" s="85"/>
      <c r="DF1236" s="85"/>
      <c r="DG1236" s="85"/>
      <c r="DH1236" s="85"/>
      <c r="DI1236" s="85"/>
      <c r="DJ1236" s="85"/>
      <c r="DK1236" s="85"/>
      <c r="DL1236" s="85"/>
    </row>
    <row r="1237" spans="1:116" s="12" customFormat="1" ht="48" customHeight="1">
      <c r="A1237" s="13"/>
      <c r="B1237" s="100"/>
      <c r="C1237" s="108"/>
      <c r="D1237" s="106"/>
      <c r="E1237" s="109"/>
      <c r="F1237" s="31"/>
      <c r="G1237" s="92"/>
      <c r="H1237" s="92">
        <f t="shared" si="21"/>
        <v>0</v>
      </c>
      <c r="I1237" s="102"/>
      <c r="J1237" s="107"/>
      <c r="K1237" s="105"/>
      <c r="L1237" s="107"/>
      <c r="M1237" s="103"/>
      <c r="N1237" s="107"/>
      <c r="O1237" s="101"/>
      <c r="P1237" s="101"/>
      <c r="Q1237" s="22"/>
      <c r="R1237" s="23"/>
      <c r="S1237" s="85"/>
      <c r="T1237" s="85"/>
      <c r="U1237" s="85"/>
      <c r="V1237" s="85"/>
      <c r="W1237" s="85"/>
      <c r="X1237" s="85"/>
      <c r="Y1237" s="85"/>
      <c r="Z1237" s="85"/>
      <c r="AA1237" s="85"/>
      <c r="AB1237" s="85"/>
      <c r="AC1237" s="85"/>
      <c r="AD1237" s="85"/>
      <c r="AE1237" s="85"/>
      <c r="AF1237" s="85"/>
      <c r="AG1237" s="85"/>
      <c r="AH1237" s="85"/>
      <c r="AI1237" s="85"/>
      <c r="AJ1237" s="85"/>
      <c r="AK1237" s="85"/>
      <c r="AL1237" s="85"/>
      <c r="AM1237" s="85"/>
      <c r="AN1237" s="85"/>
      <c r="AO1237" s="85"/>
      <c r="AP1237" s="85"/>
      <c r="AQ1237" s="85"/>
      <c r="AR1237" s="85"/>
      <c r="AS1237" s="85"/>
      <c r="AT1237" s="85"/>
      <c r="AU1237" s="85"/>
      <c r="AV1237" s="85"/>
      <c r="AW1237" s="85"/>
      <c r="AX1237" s="85"/>
      <c r="AY1237" s="85"/>
      <c r="AZ1237" s="85"/>
      <c r="BA1237" s="85"/>
      <c r="BB1237" s="85"/>
      <c r="BC1237" s="85"/>
      <c r="BD1237" s="85"/>
      <c r="BE1237" s="85"/>
      <c r="BF1237" s="85"/>
      <c r="BG1237" s="85"/>
      <c r="BH1237" s="85"/>
      <c r="BI1237" s="85"/>
      <c r="BJ1237" s="85"/>
      <c r="BK1237" s="85"/>
      <c r="BL1237" s="85"/>
      <c r="BM1237" s="85"/>
      <c r="BN1237" s="85"/>
      <c r="BO1237" s="85"/>
      <c r="BP1237" s="85"/>
      <c r="BQ1237" s="85"/>
      <c r="BR1237" s="85"/>
      <c r="BS1237" s="85"/>
      <c r="BT1237" s="85"/>
      <c r="BU1237" s="85"/>
      <c r="BV1237" s="85"/>
      <c r="BW1237" s="85"/>
      <c r="BX1237" s="85"/>
      <c r="BY1237" s="85"/>
      <c r="BZ1237" s="85"/>
      <c r="CA1237" s="85"/>
      <c r="CB1237" s="85"/>
      <c r="CC1237" s="85"/>
      <c r="CD1237" s="85"/>
      <c r="CE1237" s="85"/>
      <c r="CF1237" s="85"/>
      <c r="CG1237" s="85"/>
      <c r="CH1237" s="85"/>
      <c r="CI1237" s="85"/>
      <c r="CJ1237" s="85"/>
      <c r="CK1237" s="85"/>
      <c r="CL1237" s="85"/>
      <c r="CM1237" s="85"/>
      <c r="CN1237" s="85"/>
      <c r="CO1237" s="85"/>
      <c r="CP1237" s="85"/>
      <c r="CQ1237" s="85"/>
      <c r="CR1237" s="85"/>
      <c r="CS1237" s="85"/>
      <c r="CT1237" s="85"/>
      <c r="CU1237" s="85"/>
      <c r="CV1237" s="85"/>
      <c r="CW1237" s="85"/>
      <c r="CX1237" s="85"/>
      <c r="CY1237" s="85"/>
      <c r="CZ1237" s="85"/>
      <c r="DA1237" s="85"/>
      <c r="DB1237" s="85"/>
      <c r="DC1237" s="85"/>
      <c r="DD1237" s="85"/>
      <c r="DE1237" s="85"/>
      <c r="DF1237" s="85"/>
      <c r="DG1237" s="85"/>
      <c r="DH1237" s="85"/>
      <c r="DI1237" s="85"/>
      <c r="DJ1237" s="85"/>
      <c r="DK1237" s="85"/>
      <c r="DL1237" s="85"/>
    </row>
    <row r="1238" spans="1:116" s="12" customFormat="1" ht="48" customHeight="1">
      <c r="A1238" s="13"/>
      <c r="B1238" s="100"/>
      <c r="C1238" s="108"/>
      <c r="D1238" s="106"/>
      <c r="E1238" s="109"/>
      <c r="F1238" s="31"/>
      <c r="G1238" s="92"/>
      <c r="H1238" s="92">
        <f t="shared" si="21"/>
        <v>0</v>
      </c>
      <c r="I1238" s="102"/>
      <c r="J1238" s="107"/>
      <c r="K1238" s="105"/>
      <c r="L1238" s="107"/>
      <c r="M1238" s="103"/>
      <c r="N1238" s="107"/>
      <c r="O1238" s="101"/>
      <c r="P1238" s="101"/>
      <c r="Q1238" s="22"/>
      <c r="R1238" s="23"/>
      <c r="S1238" s="85"/>
      <c r="T1238" s="85"/>
      <c r="U1238" s="85"/>
      <c r="V1238" s="85"/>
      <c r="W1238" s="85"/>
      <c r="X1238" s="85"/>
      <c r="Y1238" s="85"/>
      <c r="Z1238" s="85"/>
      <c r="AA1238" s="85"/>
      <c r="AB1238" s="85"/>
      <c r="AC1238" s="85"/>
      <c r="AD1238" s="85"/>
      <c r="AE1238" s="85"/>
      <c r="AF1238" s="85"/>
      <c r="AG1238" s="85"/>
      <c r="AH1238" s="85"/>
      <c r="AI1238" s="85"/>
      <c r="AJ1238" s="85"/>
      <c r="AK1238" s="85"/>
      <c r="AL1238" s="85"/>
      <c r="AM1238" s="85"/>
      <c r="AN1238" s="85"/>
      <c r="AO1238" s="85"/>
      <c r="AP1238" s="85"/>
      <c r="AQ1238" s="85"/>
      <c r="AR1238" s="85"/>
      <c r="AS1238" s="85"/>
      <c r="AT1238" s="85"/>
      <c r="AU1238" s="85"/>
      <c r="AV1238" s="85"/>
      <c r="AW1238" s="85"/>
      <c r="AX1238" s="85"/>
      <c r="AY1238" s="85"/>
      <c r="AZ1238" s="85"/>
      <c r="BA1238" s="85"/>
      <c r="BB1238" s="85"/>
      <c r="BC1238" s="85"/>
      <c r="BD1238" s="85"/>
      <c r="BE1238" s="85"/>
      <c r="BF1238" s="85"/>
      <c r="BG1238" s="85"/>
      <c r="BH1238" s="85"/>
      <c r="BI1238" s="85"/>
      <c r="BJ1238" s="85"/>
      <c r="BK1238" s="85"/>
      <c r="BL1238" s="85"/>
      <c r="BM1238" s="85"/>
      <c r="BN1238" s="85"/>
      <c r="BO1238" s="85"/>
      <c r="BP1238" s="85"/>
      <c r="BQ1238" s="85"/>
      <c r="BR1238" s="85"/>
      <c r="BS1238" s="85"/>
      <c r="BT1238" s="85"/>
      <c r="BU1238" s="85"/>
      <c r="BV1238" s="85"/>
      <c r="BW1238" s="85"/>
      <c r="BX1238" s="85"/>
      <c r="BY1238" s="85"/>
      <c r="BZ1238" s="85"/>
      <c r="CA1238" s="85"/>
      <c r="CB1238" s="85"/>
      <c r="CC1238" s="85"/>
      <c r="CD1238" s="85"/>
      <c r="CE1238" s="85"/>
      <c r="CF1238" s="85"/>
      <c r="CG1238" s="85"/>
      <c r="CH1238" s="85"/>
      <c r="CI1238" s="85"/>
      <c r="CJ1238" s="85"/>
      <c r="CK1238" s="85"/>
      <c r="CL1238" s="85"/>
      <c r="CM1238" s="85"/>
      <c r="CN1238" s="85"/>
      <c r="CO1238" s="85"/>
      <c r="CP1238" s="85"/>
      <c r="CQ1238" s="85"/>
      <c r="CR1238" s="85"/>
      <c r="CS1238" s="85"/>
      <c r="CT1238" s="85"/>
      <c r="CU1238" s="85"/>
      <c r="CV1238" s="85"/>
      <c r="CW1238" s="85"/>
      <c r="CX1238" s="85"/>
      <c r="CY1238" s="85"/>
      <c r="CZ1238" s="85"/>
      <c r="DA1238" s="85"/>
      <c r="DB1238" s="85"/>
      <c r="DC1238" s="85"/>
      <c r="DD1238" s="85"/>
      <c r="DE1238" s="85"/>
      <c r="DF1238" s="85"/>
      <c r="DG1238" s="85"/>
      <c r="DH1238" s="85"/>
      <c r="DI1238" s="85"/>
      <c r="DJ1238" s="85"/>
      <c r="DK1238" s="85"/>
      <c r="DL1238" s="85"/>
    </row>
    <row r="1239" spans="1:116" s="12" customFormat="1" ht="48" customHeight="1">
      <c r="A1239" s="13"/>
      <c r="B1239" s="100"/>
      <c r="C1239" s="108"/>
      <c r="D1239" s="106"/>
      <c r="E1239" s="109"/>
      <c r="F1239" s="31"/>
      <c r="G1239" s="92"/>
      <c r="H1239" s="92">
        <f t="shared" si="21"/>
        <v>0</v>
      </c>
      <c r="I1239" s="102"/>
      <c r="J1239" s="107"/>
      <c r="K1239" s="105"/>
      <c r="L1239" s="107"/>
      <c r="M1239" s="103"/>
      <c r="N1239" s="107"/>
      <c r="O1239" s="101"/>
      <c r="P1239" s="101"/>
      <c r="Q1239" s="22"/>
      <c r="R1239" s="23"/>
      <c r="S1239" s="85"/>
      <c r="T1239" s="85"/>
      <c r="U1239" s="85"/>
      <c r="V1239" s="85"/>
      <c r="W1239" s="85"/>
      <c r="X1239" s="85"/>
      <c r="Y1239" s="85"/>
      <c r="Z1239" s="85"/>
      <c r="AA1239" s="85"/>
      <c r="AB1239" s="85"/>
      <c r="AC1239" s="85"/>
      <c r="AD1239" s="85"/>
      <c r="AE1239" s="85"/>
      <c r="AF1239" s="85"/>
      <c r="AG1239" s="85"/>
      <c r="AH1239" s="85"/>
      <c r="AI1239" s="85"/>
      <c r="AJ1239" s="85"/>
      <c r="AK1239" s="85"/>
      <c r="AL1239" s="85"/>
      <c r="AM1239" s="85"/>
      <c r="AN1239" s="85"/>
      <c r="AO1239" s="85"/>
      <c r="AP1239" s="85"/>
      <c r="AQ1239" s="85"/>
      <c r="AR1239" s="85"/>
      <c r="AS1239" s="85"/>
      <c r="AT1239" s="85"/>
      <c r="AU1239" s="85"/>
      <c r="AV1239" s="85"/>
      <c r="AW1239" s="85"/>
      <c r="AX1239" s="85"/>
      <c r="AY1239" s="85"/>
      <c r="AZ1239" s="85"/>
      <c r="BA1239" s="85"/>
      <c r="BB1239" s="85"/>
      <c r="BC1239" s="85"/>
      <c r="BD1239" s="85"/>
      <c r="BE1239" s="85"/>
      <c r="BF1239" s="85"/>
      <c r="BG1239" s="85"/>
      <c r="BH1239" s="85"/>
      <c r="BI1239" s="85"/>
      <c r="BJ1239" s="85"/>
      <c r="BK1239" s="85"/>
      <c r="BL1239" s="85"/>
      <c r="BM1239" s="85"/>
      <c r="BN1239" s="85"/>
      <c r="BO1239" s="85"/>
      <c r="BP1239" s="85"/>
      <c r="BQ1239" s="85"/>
      <c r="BR1239" s="85"/>
      <c r="BS1239" s="85"/>
      <c r="BT1239" s="85"/>
      <c r="BU1239" s="85"/>
      <c r="BV1239" s="85"/>
      <c r="BW1239" s="85"/>
      <c r="BX1239" s="85"/>
      <c r="BY1239" s="85"/>
      <c r="BZ1239" s="85"/>
      <c r="CA1239" s="85"/>
      <c r="CB1239" s="85"/>
      <c r="CC1239" s="85"/>
      <c r="CD1239" s="85"/>
      <c r="CE1239" s="85"/>
      <c r="CF1239" s="85"/>
      <c r="CG1239" s="85"/>
      <c r="CH1239" s="85"/>
      <c r="CI1239" s="85"/>
      <c r="CJ1239" s="85"/>
      <c r="CK1239" s="85"/>
      <c r="CL1239" s="85"/>
      <c r="CM1239" s="85"/>
      <c r="CN1239" s="85"/>
      <c r="CO1239" s="85"/>
      <c r="CP1239" s="85"/>
      <c r="CQ1239" s="85"/>
      <c r="CR1239" s="85"/>
      <c r="CS1239" s="85"/>
      <c r="CT1239" s="85"/>
      <c r="CU1239" s="85"/>
      <c r="CV1239" s="85"/>
      <c r="CW1239" s="85"/>
      <c r="CX1239" s="85"/>
      <c r="CY1239" s="85"/>
      <c r="CZ1239" s="85"/>
      <c r="DA1239" s="85"/>
      <c r="DB1239" s="85"/>
      <c r="DC1239" s="85"/>
      <c r="DD1239" s="85"/>
      <c r="DE1239" s="85"/>
      <c r="DF1239" s="85"/>
      <c r="DG1239" s="85"/>
      <c r="DH1239" s="85"/>
      <c r="DI1239" s="85"/>
      <c r="DJ1239" s="85"/>
      <c r="DK1239" s="85"/>
      <c r="DL1239" s="85"/>
    </row>
    <row r="1240" spans="1:116" s="12" customFormat="1" ht="48" customHeight="1">
      <c r="A1240" s="13"/>
      <c r="B1240" s="100"/>
      <c r="C1240" s="108"/>
      <c r="D1240" s="106"/>
      <c r="E1240" s="109"/>
      <c r="F1240" s="31"/>
      <c r="G1240" s="92"/>
      <c r="H1240" s="92">
        <f t="shared" si="21"/>
        <v>0</v>
      </c>
      <c r="I1240" s="102"/>
      <c r="J1240" s="107"/>
      <c r="K1240" s="105"/>
      <c r="L1240" s="107"/>
      <c r="M1240" s="103"/>
      <c r="N1240" s="107"/>
      <c r="O1240" s="101"/>
      <c r="P1240" s="101"/>
      <c r="Q1240" s="22"/>
      <c r="R1240" s="23"/>
      <c r="S1240" s="85"/>
      <c r="T1240" s="85"/>
      <c r="U1240" s="85"/>
      <c r="V1240" s="85"/>
      <c r="W1240" s="85"/>
      <c r="X1240" s="85"/>
      <c r="Y1240" s="85"/>
      <c r="Z1240" s="85"/>
      <c r="AA1240" s="85"/>
      <c r="AB1240" s="85"/>
      <c r="AC1240" s="85"/>
      <c r="AD1240" s="85"/>
      <c r="AE1240" s="85"/>
      <c r="AF1240" s="85"/>
      <c r="AG1240" s="85"/>
      <c r="AH1240" s="85"/>
      <c r="AI1240" s="85"/>
      <c r="AJ1240" s="85"/>
      <c r="AK1240" s="85"/>
      <c r="AL1240" s="85"/>
      <c r="AM1240" s="85"/>
      <c r="AN1240" s="85"/>
      <c r="AO1240" s="85"/>
      <c r="AP1240" s="85"/>
      <c r="AQ1240" s="85"/>
      <c r="AR1240" s="85"/>
      <c r="AS1240" s="85"/>
      <c r="AT1240" s="85"/>
      <c r="AU1240" s="85"/>
      <c r="AV1240" s="85"/>
      <c r="AW1240" s="85"/>
      <c r="AX1240" s="85"/>
      <c r="AY1240" s="85"/>
      <c r="AZ1240" s="85"/>
      <c r="BA1240" s="85"/>
      <c r="BB1240" s="85"/>
      <c r="BC1240" s="85"/>
      <c r="BD1240" s="85"/>
      <c r="BE1240" s="85"/>
      <c r="BF1240" s="85"/>
      <c r="BG1240" s="85"/>
      <c r="BH1240" s="85"/>
      <c r="BI1240" s="85"/>
      <c r="BJ1240" s="85"/>
      <c r="BK1240" s="85"/>
      <c r="BL1240" s="85"/>
      <c r="BM1240" s="85"/>
      <c r="BN1240" s="85"/>
      <c r="BO1240" s="85"/>
      <c r="BP1240" s="85"/>
      <c r="BQ1240" s="85"/>
      <c r="BR1240" s="85"/>
      <c r="BS1240" s="85"/>
      <c r="BT1240" s="85"/>
      <c r="BU1240" s="85"/>
      <c r="BV1240" s="85"/>
      <c r="BW1240" s="85"/>
      <c r="BX1240" s="85"/>
      <c r="BY1240" s="85"/>
      <c r="BZ1240" s="85"/>
      <c r="CA1240" s="85"/>
      <c r="CB1240" s="85"/>
      <c r="CC1240" s="85"/>
      <c r="CD1240" s="85"/>
      <c r="CE1240" s="85"/>
      <c r="CF1240" s="85"/>
      <c r="CG1240" s="85"/>
      <c r="CH1240" s="85"/>
      <c r="CI1240" s="85"/>
      <c r="CJ1240" s="85"/>
      <c r="CK1240" s="85"/>
      <c r="CL1240" s="85"/>
      <c r="CM1240" s="85"/>
      <c r="CN1240" s="85"/>
      <c r="CO1240" s="85"/>
      <c r="CP1240" s="85"/>
      <c r="CQ1240" s="85"/>
      <c r="CR1240" s="85"/>
      <c r="CS1240" s="85"/>
      <c r="CT1240" s="85"/>
      <c r="CU1240" s="85"/>
      <c r="CV1240" s="85"/>
      <c r="CW1240" s="85"/>
      <c r="CX1240" s="85"/>
      <c r="CY1240" s="85"/>
      <c r="CZ1240" s="85"/>
      <c r="DA1240" s="85"/>
      <c r="DB1240" s="85"/>
      <c r="DC1240" s="85"/>
      <c r="DD1240" s="85"/>
      <c r="DE1240" s="85"/>
      <c r="DF1240" s="85"/>
      <c r="DG1240" s="85"/>
      <c r="DH1240" s="85"/>
      <c r="DI1240" s="85"/>
      <c r="DJ1240" s="85"/>
      <c r="DK1240" s="85"/>
      <c r="DL1240" s="85"/>
    </row>
    <row r="1241" spans="1:116" s="12" customFormat="1" ht="48" customHeight="1">
      <c r="A1241" s="13"/>
      <c r="B1241" s="100"/>
      <c r="C1241" s="108"/>
      <c r="D1241" s="106"/>
      <c r="E1241" s="109"/>
      <c r="F1241" s="31"/>
      <c r="G1241" s="92"/>
      <c r="H1241" s="92">
        <f t="shared" si="21"/>
        <v>0</v>
      </c>
      <c r="I1241" s="102"/>
      <c r="J1241" s="107"/>
      <c r="K1241" s="105"/>
      <c r="L1241" s="107"/>
      <c r="M1241" s="103"/>
      <c r="N1241" s="107"/>
      <c r="O1241" s="101"/>
      <c r="P1241" s="101"/>
      <c r="Q1241" s="22"/>
      <c r="R1241" s="23"/>
      <c r="S1241" s="85"/>
      <c r="T1241" s="85"/>
      <c r="U1241" s="85"/>
      <c r="V1241" s="85"/>
      <c r="W1241" s="85"/>
      <c r="X1241" s="85"/>
      <c r="Y1241" s="85"/>
      <c r="Z1241" s="85"/>
      <c r="AA1241" s="85"/>
      <c r="AB1241" s="85"/>
      <c r="AC1241" s="85"/>
      <c r="AD1241" s="85"/>
      <c r="AE1241" s="85"/>
      <c r="AF1241" s="85"/>
      <c r="AG1241" s="85"/>
      <c r="AH1241" s="85"/>
      <c r="AI1241" s="85"/>
      <c r="AJ1241" s="85"/>
      <c r="AK1241" s="85"/>
      <c r="AL1241" s="85"/>
      <c r="AM1241" s="85"/>
      <c r="AN1241" s="85"/>
      <c r="AO1241" s="85"/>
      <c r="AP1241" s="85"/>
      <c r="AQ1241" s="85"/>
      <c r="AR1241" s="85"/>
      <c r="AS1241" s="85"/>
      <c r="AT1241" s="85"/>
      <c r="AU1241" s="85"/>
      <c r="AV1241" s="85"/>
      <c r="AW1241" s="85"/>
      <c r="AX1241" s="85"/>
      <c r="AY1241" s="85"/>
      <c r="AZ1241" s="85"/>
      <c r="BA1241" s="85"/>
      <c r="BB1241" s="85"/>
      <c r="BC1241" s="85"/>
      <c r="BD1241" s="85"/>
      <c r="BE1241" s="85"/>
      <c r="BF1241" s="85"/>
      <c r="BG1241" s="85"/>
      <c r="BH1241" s="85"/>
      <c r="BI1241" s="85"/>
      <c r="BJ1241" s="85"/>
      <c r="BK1241" s="85"/>
      <c r="BL1241" s="85"/>
      <c r="BM1241" s="85"/>
      <c r="BN1241" s="85"/>
      <c r="BO1241" s="85"/>
      <c r="BP1241" s="85"/>
      <c r="BQ1241" s="85"/>
      <c r="BR1241" s="85"/>
      <c r="BS1241" s="85"/>
      <c r="BT1241" s="85"/>
      <c r="BU1241" s="85"/>
      <c r="BV1241" s="85"/>
      <c r="BW1241" s="85"/>
      <c r="BX1241" s="85"/>
      <c r="BY1241" s="85"/>
      <c r="BZ1241" s="85"/>
      <c r="CA1241" s="85"/>
      <c r="CB1241" s="85"/>
      <c r="CC1241" s="85"/>
      <c r="CD1241" s="85"/>
      <c r="CE1241" s="85"/>
      <c r="CF1241" s="85"/>
      <c r="CG1241" s="85"/>
      <c r="CH1241" s="85"/>
      <c r="CI1241" s="85"/>
      <c r="CJ1241" s="85"/>
      <c r="CK1241" s="85"/>
      <c r="CL1241" s="85"/>
      <c r="CM1241" s="85"/>
      <c r="CN1241" s="85"/>
      <c r="CO1241" s="85"/>
      <c r="CP1241" s="85"/>
      <c r="CQ1241" s="85"/>
      <c r="CR1241" s="85"/>
      <c r="CS1241" s="85"/>
      <c r="CT1241" s="85"/>
      <c r="CU1241" s="85"/>
      <c r="CV1241" s="85"/>
      <c r="CW1241" s="85"/>
      <c r="CX1241" s="85"/>
      <c r="CY1241" s="85"/>
      <c r="CZ1241" s="85"/>
      <c r="DA1241" s="85"/>
      <c r="DB1241" s="85"/>
      <c r="DC1241" s="85"/>
      <c r="DD1241" s="85"/>
      <c r="DE1241" s="85"/>
      <c r="DF1241" s="85"/>
      <c r="DG1241" s="85"/>
      <c r="DH1241" s="85"/>
      <c r="DI1241" s="85"/>
      <c r="DJ1241" s="85"/>
      <c r="DK1241" s="85"/>
      <c r="DL1241" s="85"/>
    </row>
    <row r="1242" spans="1:116" s="12" customFormat="1" ht="48" customHeight="1">
      <c r="A1242" s="13"/>
      <c r="B1242" s="100"/>
      <c r="C1242" s="108"/>
      <c r="D1242" s="106"/>
      <c r="E1242" s="109"/>
      <c r="F1242" s="31"/>
      <c r="G1242" s="92"/>
      <c r="H1242" s="92">
        <f t="shared" si="21"/>
        <v>0</v>
      </c>
      <c r="I1242" s="102"/>
      <c r="J1242" s="107"/>
      <c r="K1242" s="105"/>
      <c r="L1242" s="107"/>
      <c r="M1242" s="103"/>
      <c r="N1242" s="107"/>
      <c r="O1242" s="101"/>
      <c r="P1242" s="101"/>
      <c r="Q1242" s="22"/>
      <c r="R1242" s="23"/>
      <c r="S1242" s="85"/>
      <c r="T1242" s="85"/>
      <c r="U1242" s="85"/>
      <c r="V1242" s="85"/>
      <c r="W1242" s="85"/>
      <c r="X1242" s="85"/>
      <c r="Y1242" s="85"/>
      <c r="Z1242" s="85"/>
      <c r="AA1242" s="85"/>
      <c r="AB1242" s="85"/>
      <c r="AC1242" s="85"/>
      <c r="AD1242" s="85"/>
      <c r="AE1242" s="85"/>
      <c r="AF1242" s="85"/>
      <c r="AG1242" s="85"/>
      <c r="AH1242" s="85"/>
      <c r="AI1242" s="85"/>
      <c r="AJ1242" s="85"/>
      <c r="AK1242" s="85"/>
      <c r="AL1242" s="85"/>
      <c r="AM1242" s="85"/>
      <c r="AN1242" s="85"/>
      <c r="AO1242" s="85"/>
      <c r="AP1242" s="85"/>
      <c r="AQ1242" s="85"/>
      <c r="AR1242" s="85"/>
      <c r="AS1242" s="85"/>
      <c r="AT1242" s="85"/>
      <c r="AU1242" s="85"/>
      <c r="AV1242" s="85"/>
      <c r="AW1242" s="85"/>
      <c r="AX1242" s="85"/>
      <c r="AY1242" s="85"/>
      <c r="AZ1242" s="85"/>
      <c r="BA1242" s="85"/>
      <c r="BB1242" s="85"/>
      <c r="BC1242" s="85"/>
      <c r="BD1242" s="85"/>
      <c r="BE1242" s="85"/>
      <c r="BF1242" s="85"/>
      <c r="BG1242" s="85"/>
      <c r="BH1242" s="85"/>
      <c r="BI1242" s="85"/>
      <c r="BJ1242" s="85"/>
      <c r="BK1242" s="85"/>
      <c r="BL1242" s="85"/>
      <c r="BM1242" s="85"/>
      <c r="BN1242" s="85"/>
      <c r="BO1242" s="85"/>
      <c r="BP1242" s="85"/>
      <c r="BQ1242" s="85"/>
      <c r="BR1242" s="85"/>
      <c r="BS1242" s="85"/>
      <c r="BT1242" s="85"/>
      <c r="BU1242" s="85"/>
      <c r="BV1242" s="85"/>
      <c r="BW1242" s="85"/>
      <c r="BX1242" s="85"/>
      <c r="BY1242" s="85"/>
      <c r="BZ1242" s="85"/>
      <c r="CA1242" s="85"/>
      <c r="CB1242" s="85"/>
      <c r="CC1242" s="85"/>
      <c r="CD1242" s="85"/>
      <c r="CE1242" s="85"/>
      <c r="CF1242" s="85"/>
      <c r="CG1242" s="85"/>
      <c r="CH1242" s="85"/>
      <c r="CI1242" s="85"/>
      <c r="CJ1242" s="85"/>
      <c r="CK1242" s="85"/>
      <c r="CL1242" s="85"/>
      <c r="CM1242" s="85"/>
      <c r="CN1242" s="85"/>
      <c r="CO1242" s="85"/>
      <c r="CP1242" s="85"/>
      <c r="CQ1242" s="85"/>
      <c r="CR1242" s="85"/>
      <c r="CS1242" s="85"/>
      <c r="CT1242" s="85"/>
      <c r="CU1242" s="85"/>
      <c r="CV1242" s="85"/>
      <c r="CW1242" s="85"/>
      <c r="CX1242" s="85"/>
      <c r="CY1242" s="85"/>
      <c r="CZ1242" s="85"/>
      <c r="DA1242" s="85"/>
      <c r="DB1242" s="85"/>
      <c r="DC1242" s="85"/>
      <c r="DD1242" s="85"/>
      <c r="DE1242" s="85"/>
      <c r="DF1242" s="85"/>
      <c r="DG1242" s="85"/>
      <c r="DH1242" s="85"/>
      <c r="DI1242" s="85"/>
      <c r="DJ1242" s="85"/>
      <c r="DK1242" s="85"/>
      <c r="DL1242" s="85"/>
    </row>
    <row r="1243" spans="1:116" s="12" customFormat="1" ht="48" customHeight="1">
      <c r="A1243" s="13"/>
      <c r="B1243" s="100"/>
      <c r="C1243" s="108"/>
      <c r="D1243" s="106"/>
      <c r="E1243" s="109"/>
      <c r="F1243" s="31"/>
      <c r="G1243" s="92"/>
      <c r="H1243" s="92">
        <f t="shared" si="21"/>
        <v>0</v>
      </c>
      <c r="I1243" s="102"/>
      <c r="J1243" s="107"/>
      <c r="K1243" s="105"/>
      <c r="L1243" s="107"/>
      <c r="M1243" s="103"/>
      <c r="N1243" s="107"/>
      <c r="O1243" s="101"/>
      <c r="P1243" s="101"/>
      <c r="Q1243" s="22"/>
      <c r="R1243" s="23"/>
      <c r="S1243" s="85"/>
      <c r="T1243" s="85"/>
      <c r="U1243" s="85"/>
      <c r="V1243" s="85"/>
      <c r="W1243" s="85"/>
      <c r="X1243" s="85"/>
      <c r="Y1243" s="85"/>
      <c r="Z1243" s="85"/>
      <c r="AA1243" s="85"/>
      <c r="AB1243" s="85"/>
      <c r="AC1243" s="85"/>
      <c r="AD1243" s="85"/>
      <c r="AE1243" s="85"/>
      <c r="AF1243" s="85"/>
      <c r="AG1243" s="85"/>
      <c r="AH1243" s="85"/>
      <c r="AI1243" s="85"/>
      <c r="AJ1243" s="85"/>
      <c r="AK1243" s="85"/>
      <c r="AL1243" s="85"/>
      <c r="AM1243" s="85"/>
      <c r="AN1243" s="85"/>
      <c r="AO1243" s="85"/>
      <c r="AP1243" s="85"/>
      <c r="AQ1243" s="85"/>
      <c r="AR1243" s="85"/>
      <c r="AS1243" s="85"/>
      <c r="AT1243" s="85"/>
      <c r="AU1243" s="85"/>
      <c r="AV1243" s="85"/>
      <c r="AW1243" s="85"/>
      <c r="AX1243" s="85"/>
      <c r="AY1243" s="85"/>
      <c r="AZ1243" s="85"/>
      <c r="BA1243" s="85"/>
      <c r="BB1243" s="85"/>
      <c r="BC1243" s="85"/>
      <c r="BD1243" s="85"/>
      <c r="BE1243" s="85"/>
      <c r="BF1243" s="85"/>
      <c r="BG1243" s="85"/>
      <c r="BH1243" s="85"/>
      <c r="BI1243" s="85"/>
      <c r="BJ1243" s="85"/>
      <c r="BK1243" s="85"/>
      <c r="BL1243" s="85"/>
      <c r="BM1243" s="85"/>
      <c r="BN1243" s="85"/>
      <c r="BO1243" s="85"/>
      <c r="BP1243" s="85"/>
      <c r="BQ1243" s="85"/>
      <c r="BR1243" s="85"/>
      <c r="BS1243" s="85"/>
      <c r="BT1243" s="85"/>
      <c r="BU1243" s="85"/>
      <c r="BV1243" s="85"/>
      <c r="BW1243" s="85"/>
      <c r="BX1243" s="85"/>
      <c r="BY1243" s="85"/>
      <c r="BZ1243" s="85"/>
      <c r="CA1243" s="85"/>
      <c r="CB1243" s="85"/>
      <c r="CC1243" s="85"/>
      <c r="CD1243" s="85"/>
      <c r="CE1243" s="85"/>
      <c r="CF1243" s="85"/>
      <c r="CG1243" s="85"/>
      <c r="CH1243" s="85"/>
      <c r="CI1243" s="85"/>
      <c r="CJ1243" s="85"/>
      <c r="CK1243" s="85"/>
      <c r="CL1243" s="85"/>
      <c r="CM1243" s="85"/>
      <c r="CN1243" s="85"/>
      <c r="CO1243" s="85"/>
      <c r="CP1243" s="85"/>
      <c r="CQ1243" s="85"/>
      <c r="CR1243" s="85"/>
      <c r="CS1243" s="85"/>
      <c r="CT1243" s="85"/>
      <c r="CU1243" s="85"/>
      <c r="CV1243" s="85"/>
      <c r="CW1243" s="85"/>
      <c r="CX1243" s="85"/>
      <c r="CY1243" s="85"/>
      <c r="CZ1243" s="85"/>
      <c r="DA1243" s="85"/>
      <c r="DB1243" s="85"/>
      <c r="DC1243" s="85"/>
      <c r="DD1243" s="85"/>
      <c r="DE1243" s="85"/>
      <c r="DF1243" s="85"/>
      <c r="DG1243" s="85"/>
      <c r="DH1243" s="85"/>
      <c r="DI1243" s="85"/>
      <c r="DJ1243" s="85"/>
      <c r="DK1243" s="85"/>
      <c r="DL1243" s="85"/>
    </row>
    <row r="1244" spans="1:116" s="12" customFormat="1" ht="48" customHeight="1">
      <c r="A1244" s="13"/>
      <c r="B1244" s="100"/>
      <c r="C1244" s="108"/>
      <c r="D1244" s="106"/>
      <c r="E1244" s="109"/>
      <c r="F1244" s="31"/>
      <c r="G1244" s="92"/>
      <c r="H1244" s="92">
        <f t="shared" si="21"/>
        <v>0</v>
      </c>
      <c r="I1244" s="102"/>
      <c r="J1244" s="107"/>
      <c r="K1244" s="105"/>
      <c r="L1244" s="107"/>
      <c r="M1244" s="103"/>
      <c r="N1244" s="107"/>
      <c r="O1244" s="101"/>
      <c r="P1244" s="101"/>
      <c r="Q1244" s="22"/>
      <c r="R1244" s="23"/>
      <c r="S1244" s="85"/>
      <c r="T1244" s="85"/>
      <c r="U1244" s="85"/>
      <c r="V1244" s="85"/>
      <c r="W1244" s="85"/>
      <c r="X1244" s="85"/>
      <c r="Y1244" s="85"/>
      <c r="Z1244" s="85"/>
      <c r="AA1244" s="85"/>
      <c r="AB1244" s="85"/>
      <c r="AC1244" s="85"/>
      <c r="AD1244" s="85"/>
      <c r="AE1244" s="85"/>
      <c r="AF1244" s="85"/>
      <c r="AG1244" s="85"/>
      <c r="AH1244" s="85"/>
      <c r="AI1244" s="85"/>
      <c r="AJ1244" s="85"/>
      <c r="AK1244" s="85"/>
      <c r="AL1244" s="85"/>
      <c r="AM1244" s="85"/>
      <c r="AN1244" s="85"/>
      <c r="AO1244" s="85"/>
      <c r="AP1244" s="85"/>
      <c r="AQ1244" s="85"/>
      <c r="AR1244" s="85"/>
      <c r="AS1244" s="85"/>
      <c r="AT1244" s="85"/>
      <c r="AU1244" s="85"/>
      <c r="AV1244" s="85"/>
      <c r="AW1244" s="85"/>
      <c r="AX1244" s="85"/>
      <c r="AY1244" s="85"/>
      <c r="AZ1244" s="85"/>
      <c r="BA1244" s="85"/>
      <c r="BB1244" s="85"/>
      <c r="BC1244" s="85"/>
      <c r="BD1244" s="85"/>
      <c r="BE1244" s="85"/>
      <c r="BF1244" s="85"/>
      <c r="BG1244" s="85"/>
      <c r="BH1244" s="85"/>
      <c r="BI1244" s="85"/>
      <c r="BJ1244" s="85"/>
      <c r="BK1244" s="85"/>
      <c r="BL1244" s="85"/>
      <c r="BM1244" s="85"/>
      <c r="BN1244" s="85"/>
      <c r="BO1244" s="85"/>
      <c r="BP1244" s="85"/>
      <c r="BQ1244" s="85"/>
      <c r="BR1244" s="85"/>
      <c r="BS1244" s="85"/>
      <c r="BT1244" s="85"/>
      <c r="BU1244" s="85"/>
      <c r="BV1244" s="85"/>
      <c r="BW1244" s="85"/>
      <c r="BX1244" s="85"/>
      <c r="BY1244" s="85"/>
      <c r="BZ1244" s="85"/>
      <c r="CA1244" s="85"/>
      <c r="CB1244" s="85"/>
      <c r="CC1244" s="85"/>
      <c r="CD1244" s="85"/>
      <c r="CE1244" s="85"/>
      <c r="CF1244" s="85"/>
      <c r="CG1244" s="85"/>
      <c r="CH1244" s="85"/>
      <c r="CI1244" s="85"/>
      <c r="CJ1244" s="85"/>
      <c r="CK1244" s="85"/>
      <c r="CL1244" s="85"/>
      <c r="CM1244" s="85"/>
      <c r="CN1244" s="85"/>
      <c r="CO1244" s="85"/>
      <c r="CP1244" s="85"/>
      <c r="CQ1244" s="85"/>
      <c r="CR1244" s="85"/>
      <c r="CS1244" s="85"/>
      <c r="CT1244" s="85"/>
      <c r="CU1244" s="85"/>
      <c r="CV1244" s="85"/>
      <c r="CW1244" s="85"/>
      <c r="CX1244" s="85"/>
      <c r="CY1244" s="85"/>
      <c r="CZ1244" s="85"/>
      <c r="DA1244" s="85"/>
      <c r="DB1244" s="85"/>
      <c r="DC1244" s="85"/>
      <c r="DD1244" s="85"/>
      <c r="DE1244" s="85"/>
      <c r="DF1244" s="85"/>
      <c r="DG1244" s="85"/>
      <c r="DH1244" s="85"/>
      <c r="DI1244" s="85"/>
      <c r="DJ1244" s="85"/>
      <c r="DK1244" s="85"/>
      <c r="DL1244" s="85"/>
    </row>
    <row r="1245" spans="1:116" s="12" customFormat="1" ht="48" customHeight="1">
      <c r="A1245" s="13"/>
      <c r="B1245" s="100"/>
      <c r="C1245" s="108"/>
      <c r="D1245" s="106"/>
      <c r="E1245" s="109"/>
      <c r="F1245" s="31"/>
      <c r="G1245" s="92"/>
      <c r="H1245" s="92">
        <f t="shared" si="21"/>
        <v>0</v>
      </c>
      <c r="I1245" s="102"/>
      <c r="J1245" s="107"/>
      <c r="K1245" s="105"/>
      <c r="L1245" s="107"/>
      <c r="M1245" s="103"/>
      <c r="N1245" s="107"/>
      <c r="O1245" s="101"/>
      <c r="P1245" s="101"/>
      <c r="Q1245" s="22"/>
      <c r="R1245" s="23"/>
      <c r="S1245" s="85"/>
      <c r="T1245" s="85"/>
      <c r="U1245" s="85"/>
      <c r="V1245" s="85"/>
      <c r="W1245" s="85"/>
      <c r="X1245" s="85"/>
      <c r="Y1245" s="85"/>
      <c r="Z1245" s="85"/>
      <c r="AA1245" s="85"/>
      <c r="AB1245" s="85"/>
      <c r="AC1245" s="85"/>
      <c r="AD1245" s="85"/>
      <c r="AE1245" s="85"/>
      <c r="AF1245" s="85"/>
      <c r="AG1245" s="85"/>
      <c r="AH1245" s="85"/>
      <c r="AI1245" s="85"/>
      <c r="AJ1245" s="85"/>
      <c r="AK1245" s="85"/>
      <c r="AL1245" s="85"/>
      <c r="AM1245" s="85"/>
      <c r="AN1245" s="85"/>
      <c r="AO1245" s="85"/>
      <c r="AP1245" s="85"/>
      <c r="AQ1245" s="85"/>
      <c r="AR1245" s="85"/>
      <c r="AS1245" s="85"/>
      <c r="AT1245" s="85"/>
      <c r="AU1245" s="85"/>
      <c r="AV1245" s="85"/>
      <c r="AW1245" s="85"/>
      <c r="AX1245" s="85"/>
      <c r="AY1245" s="85"/>
      <c r="AZ1245" s="85"/>
      <c r="BA1245" s="85"/>
      <c r="BB1245" s="85"/>
      <c r="BC1245" s="85"/>
      <c r="BD1245" s="85"/>
      <c r="BE1245" s="85"/>
      <c r="BF1245" s="85"/>
      <c r="BG1245" s="85"/>
      <c r="BH1245" s="85"/>
      <c r="BI1245" s="85"/>
      <c r="BJ1245" s="85"/>
      <c r="BK1245" s="85"/>
      <c r="BL1245" s="85"/>
      <c r="BM1245" s="85"/>
      <c r="BN1245" s="85"/>
      <c r="BO1245" s="85"/>
      <c r="BP1245" s="85"/>
      <c r="BQ1245" s="85"/>
      <c r="BR1245" s="85"/>
      <c r="BS1245" s="85"/>
      <c r="BT1245" s="85"/>
      <c r="BU1245" s="85"/>
      <c r="BV1245" s="85"/>
      <c r="BW1245" s="85"/>
      <c r="BX1245" s="85"/>
      <c r="BY1245" s="85"/>
      <c r="BZ1245" s="85"/>
      <c r="CA1245" s="85"/>
      <c r="CB1245" s="85"/>
      <c r="CC1245" s="85"/>
      <c r="CD1245" s="85"/>
      <c r="CE1245" s="85"/>
      <c r="CF1245" s="85"/>
      <c r="CG1245" s="85"/>
      <c r="CH1245" s="85"/>
      <c r="CI1245" s="85"/>
      <c r="CJ1245" s="85"/>
      <c r="CK1245" s="85"/>
      <c r="CL1245" s="85"/>
      <c r="CM1245" s="85"/>
      <c r="CN1245" s="85"/>
      <c r="CO1245" s="85"/>
      <c r="CP1245" s="85"/>
      <c r="CQ1245" s="85"/>
      <c r="CR1245" s="85"/>
      <c r="CS1245" s="85"/>
      <c r="CT1245" s="85"/>
      <c r="CU1245" s="85"/>
      <c r="CV1245" s="85"/>
      <c r="CW1245" s="85"/>
      <c r="CX1245" s="85"/>
      <c r="CY1245" s="85"/>
      <c r="CZ1245" s="85"/>
      <c r="DA1245" s="85"/>
      <c r="DB1245" s="85"/>
      <c r="DC1245" s="85"/>
      <c r="DD1245" s="85"/>
      <c r="DE1245" s="85"/>
      <c r="DF1245" s="85"/>
      <c r="DG1245" s="85"/>
      <c r="DH1245" s="85"/>
      <c r="DI1245" s="85"/>
      <c r="DJ1245" s="85"/>
      <c r="DK1245" s="85"/>
      <c r="DL1245" s="85"/>
    </row>
    <row r="1246" spans="1:116" s="12" customFormat="1" ht="48" customHeight="1">
      <c r="A1246" s="13"/>
      <c r="B1246" s="100"/>
      <c r="C1246" s="108"/>
      <c r="D1246" s="106"/>
      <c r="E1246" s="109"/>
      <c r="F1246" s="31"/>
      <c r="G1246" s="92"/>
      <c r="H1246" s="92">
        <f t="shared" si="21"/>
        <v>0</v>
      </c>
      <c r="I1246" s="102"/>
      <c r="J1246" s="107"/>
      <c r="K1246" s="105"/>
      <c r="L1246" s="107"/>
      <c r="M1246" s="103"/>
      <c r="N1246" s="107"/>
      <c r="O1246" s="101"/>
      <c r="P1246" s="101"/>
      <c r="Q1246" s="22"/>
      <c r="R1246" s="23"/>
      <c r="S1246" s="85"/>
      <c r="T1246" s="85"/>
      <c r="U1246" s="85"/>
      <c r="V1246" s="85"/>
      <c r="W1246" s="85"/>
      <c r="X1246" s="85"/>
      <c r="Y1246" s="85"/>
      <c r="Z1246" s="85"/>
      <c r="AA1246" s="85"/>
      <c r="AB1246" s="85"/>
      <c r="AC1246" s="85"/>
      <c r="AD1246" s="85"/>
      <c r="AE1246" s="85"/>
      <c r="AF1246" s="85"/>
      <c r="AG1246" s="85"/>
      <c r="AH1246" s="85"/>
      <c r="AI1246" s="85"/>
      <c r="AJ1246" s="85"/>
      <c r="AK1246" s="85"/>
      <c r="AL1246" s="85"/>
      <c r="AM1246" s="85"/>
      <c r="AN1246" s="85"/>
      <c r="AO1246" s="85"/>
      <c r="AP1246" s="85"/>
      <c r="AQ1246" s="85"/>
      <c r="AR1246" s="85"/>
      <c r="AS1246" s="85"/>
      <c r="AT1246" s="85"/>
      <c r="AU1246" s="85"/>
      <c r="AV1246" s="85"/>
      <c r="AW1246" s="85"/>
      <c r="AX1246" s="85"/>
      <c r="AY1246" s="85"/>
      <c r="AZ1246" s="85"/>
      <c r="BA1246" s="85"/>
      <c r="BB1246" s="85"/>
      <c r="BC1246" s="85"/>
      <c r="BD1246" s="85"/>
      <c r="BE1246" s="85"/>
      <c r="BF1246" s="85"/>
      <c r="BG1246" s="85"/>
      <c r="BH1246" s="85"/>
      <c r="BI1246" s="85"/>
      <c r="BJ1246" s="85"/>
      <c r="BK1246" s="85"/>
      <c r="BL1246" s="85"/>
      <c r="BM1246" s="85"/>
      <c r="BN1246" s="85"/>
      <c r="BO1246" s="85"/>
      <c r="BP1246" s="85"/>
      <c r="BQ1246" s="85"/>
      <c r="BR1246" s="85"/>
      <c r="BS1246" s="85"/>
      <c r="BT1246" s="85"/>
      <c r="BU1246" s="85"/>
      <c r="BV1246" s="85"/>
      <c r="BW1246" s="85"/>
      <c r="BX1246" s="85"/>
      <c r="BY1246" s="85"/>
      <c r="BZ1246" s="85"/>
      <c r="CA1246" s="85"/>
      <c r="CB1246" s="85"/>
      <c r="CC1246" s="85"/>
      <c r="CD1246" s="85"/>
      <c r="CE1246" s="85"/>
      <c r="CF1246" s="85"/>
      <c r="CG1246" s="85"/>
      <c r="CH1246" s="85"/>
      <c r="CI1246" s="85"/>
      <c r="CJ1246" s="85"/>
      <c r="CK1246" s="85"/>
      <c r="CL1246" s="85"/>
      <c r="CM1246" s="85"/>
      <c r="CN1246" s="85"/>
      <c r="CO1246" s="85"/>
      <c r="CP1246" s="85"/>
      <c r="CQ1246" s="85"/>
      <c r="CR1246" s="85"/>
      <c r="CS1246" s="85"/>
      <c r="CT1246" s="85"/>
      <c r="CU1246" s="85"/>
      <c r="CV1246" s="85"/>
      <c r="CW1246" s="85"/>
      <c r="CX1246" s="85"/>
      <c r="CY1246" s="85"/>
      <c r="CZ1246" s="85"/>
      <c r="DA1246" s="85"/>
      <c r="DB1246" s="85"/>
      <c r="DC1246" s="85"/>
      <c r="DD1246" s="85"/>
      <c r="DE1246" s="85"/>
      <c r="DF1246" s="85"/>
      <c r="DG1246" s="85"/>
      <c r="DH1246" s="85"/>
      <c r="DI1246" s="85"/>
      <c r="DJ1246" s="85"/>
      <c r="DK1246" s="85"/>
      <c r="DL1246" s="85"/>
    </row>
    <row r="1247" spans="1:116" s="12" customFormat="1" ht="48" customHeight="1">
      <c r="A1247" s="13"/>
      <c r="B1247" s="100"/>
      <c r="C1247" s="108"/>
      <c r="D1247" s="106"/>
      <c r="E1247" s="109"/>
      <c r="F1247" s="31"/>
      <c r="G1247" s="92"/>
      <c r="H1247" s="92">
        <f t="shared" si="21"/>
        <v>0</v>
      </c>
      <c r="I1247" s="102"/>
      <c r="J1247" s="107"/>
      <c r="K1247" s="105"/>
      <c r="L1247" s="107"/>
      <c r="M1247" s="103"/>
      <c r="N1247" s="107"/>
      <c r="O1247" s="101"/>
      <c r="P1247" s="101"/>
      <c r="Q1247" s="22"/>
      <c r="R1247" s="23"/>
      <c r="S1247" s="85"/>
      <c r="T1247" s="85"/>
      <c r="U1247" s="85"/>
      <c r="V1247" s="85"/>
      <c r="W1247" s="85"/>
      <c r="X1247" s="85"/>
      <c r="Y1247" s="85"/>
      <c r="Z1247" s="85"/>
      <c r="AA1247" s="85"/>
      <c r="AB1247" s="85"/>
      <c r="AC1247" s="85"/>
      <c r="AD1247" s="85"/>
      <c r="AE1247" s="85"/>
      <c r="AF1247" s="85"/>
      <c r="AG1247" s="85"/>
      <c r="AH1247" s="85"/>
      <c r="AI1247" s="85"/>
      <c r="AJ1247" s="85"/>
      <c r="AK1247" s="85"/>
      <c r="AL1247" s="85"/>
      <c r="AM1247" s="85"/>
      <c r="AN1247" s="85"/>
      <c r="AO1247" s="85"/>
      <c r="AP1247" s="85"/>
      <c r="AQ1247" s="85"/>
      <c r="AR1247" s="85"/>
      <c r="AS1247" s="85"/>
      <c r="AT1247" s="85"/>
      <c r="AU1247" s="85"/>
      <c r="AV1247" s="85"/>
      <c r="AW1247" s="85"/>
      <c r="AX1247" s="85"/>
      <c r="AY1247" s="85"/>
      <c r="AZ1247" s="85"/>
      <c r="BA1247" s="85"/>
      <c r="BB1247" s="85"/>
      <c r="BC1247" s="85"/>
      <c r="BD1247" s="85"/>
      <c r="BE1247" s="85"/>
      <c r="BF1247" s="85"/>
      <c r="BG1247" s="85"/>
      <c r="BH1247" s="85"/>
      <c r="BI1247" s="85"/>
      <c r="BJ1247" s="85"/>
      <c r="BK1247" s="85"/>
      <c r="BL1247" s="85"/>
      <c r="BM1247" s="85"/>
      <c r="BN1247" s="85"/>
      <c r="BO1247" s="85"/>
      <c r="BP1247" s="85"/>
      <c r="BQ1247" s="85"/>
      <c r="BR1247" s="85"/>
      <c r="BS1247" s="85"/>
      <c r="BT1247" s="85"/>
      <c r="BU1247" s="85"/>
      <c r="BV1247" s="85"/>
      <c r="BW1247" s="85"/>
      <c r="BX1247" s="85"/>
      <c r="BY1247" s="85"/>
      <c r="BZ1247" s="85"/>
      <c r="CA1247" s="85"/>
      <c r="CB1247" s="85"/>
      <c r="CC1247" s="85"/>
      <c r="CD1247" s="85"/>
      <c r="CE1247" s="85"/>
      <c r="CF1247" s="85"/>
      <c r="CG1247" s="85"/>
      <c r="CH1247" s="85"/>
      <c r="CI1247" s="85"/>
      <c r="CJ1247" s="85"/>
      <c r="CK1247" s="85"/>
      <c r="CL1247" s="85"/>
      <c r="CM1247" s="85"/>
      <c r="CN1247" s="85"/>
      <c r="CO1247" s="85"/>
      <c r="CP1247" s="85"/>
      <c r="CQ1247" s="85"/>
      <c r="CR1247" s="85"/>
      <c r="CS1247" s="85"/>
      <c r="CT1247" s="85"/>
      <c r="CU1247" s="85"/>
      <c r="CV1247" s="85"/>
      <c r="CW1247" s="85"/>
      <c r="CX1247" s="85"/>
      <c r="CY1247" s="85"/>
      <c r="CZ1247" s="85"/>
      <c r="DA1247" s="85"/>
      <c r="DB1247" s="85"/>
      <c r="DC1247" s="85"/>
      <c r="DD1247" s="85"/>
      <c r="DE1247" s="85"/>
      <c r="DF1247" s="85"/>
      <c r="DG1247" s="85"/>
      <c r="DH1247" s="85"/>
      <c r="DI1247" s="85"/>
      <c r="DJ1247" s="85"/>
      <c r="DK1247" s="85"/>
      <c r="DL1247" s="85"/>
    </row>
    <row r="1248" spans="1:116" s="12" customFormat="1" ht="48" customHeight="1">
      <c r="A1248" s="13"/>
      <c r="B1248" s="100"/>
      <c r="C1248" s="108"/>
      <c r="D1248" s="106"/>
      <c r="E1248" s="109"/>
      <c r="F1248" s="31"/>
      <c r="G1248" s="92"/>
      <c r="H1248" s="92">
        <f t="shared" si="21"/>
        <v>0</v>
      </c>
      <c r="I1248" s="102"/>
      <c r="J1248" s="107"/>
      <c r="K1248" s="105"/>
      <c r="L1248" s="107"/>
      <c r="M1248" s="103"/>
      <c r="N1248" s="107"/>
      <c r="O1248" s="101"/>
      <c r="P1248" s="101"/>
      <c r="Q1248" s="22"/>
      <c r="R1248" s="23"/>
      <c r="S1248" s="85"/>
      <c r="T1248" s="85"/>
      <c r="U1248" s="85"/>
      <c r="V1248" s="85"/>
      <c r="W1248" s="85"/>
      <c r="X1248" s="85"/>
      <c r="Y1248" s="85"/>
      <c r="Z1248" s="85"/>
      <c r="AA1248" s="85"/>
      <c r="AB1248" s="85"/>
      <c r="AC1248" s="85"/>
      <c r="AD1248" s="85"/>
      <c r="AE1248" s="85"/>
      <c r="AF1248" s="85"/>
      <c r="AG1248" s="85"/>
      <c r="AH1248" s="85"/>
      <c r="AI1248" s="85"/>
      <c r="AJ1248" s="85"/>
      <c r="AK1248" s="85"/>
      <c r="AL1248" s="85"/>
      <c r="AM1248" s="85"/>
      <c r="AN1248" s="85"/>
      <c r="AO1248" s="85"/>
      <c r="AP1248" s="85"/>
      <c r="AQ1248" s="85"/>
      <c r="AR1248" s="85"/>
      <c r="AS1248" s="85"/>
      <c r="AT1248" s="85"/>
      <c r="AU1248" s="85"/>
      <c r="AV1248" s="85"/>
      <c r="AW1248" s="85"/>
      <c r="AX1248" s="85"/>
      <c r="AY1248" s="85"/>
      <c r="AZ1248" s="85"/>
      <c r="BA1248" s="85"/>
      <c r="BB1248" s="85"/>
      <c r="BC1248" s="85"/>
      <c r="BD1248" s="85"/>
      <c r="BE1248" s="85"/>
      <c r="BF1248" s="85"/>
      <c r="BG1248" s="85"/>
      <c r="BH1248" s="85"/>
      <c r="BI1248" s="85"/>
      <c r="BJ1248" s="85"/>
      <c r="BK1248" s="85"/>
      <c r="BL1248" s="85"/>
      <c r="BM1248" s="85"/>
      <c r="BN1248" s="85"/>
      <c r="BO1248" s="85"/>
      <c r="BP1248" s="85"/>
      <c r="BQ1248" s="85"/>
      <c r="BR1248" s="85"/>
      <c r="BS1248" s="85"/>
      <c r="BT1248" s="85"/>
      <c r="BU1248" s="85"/>
      <c r="BV1248" s="85"/>
      <c r="BW1248" s="85"/>
      <c r="BX1248" s="85"/>
      <c r="BY1248" s="85"/>
      <c r="BZ1248" s="85"/>
      <c r="CA1248" s="85"/>
      <c r="CB1248" s="85"/>
      <c r="CC1248" s="85"/>
      <c r="CD1248" s="85"/>
      <c r="CE1248" s="85"/>
      <c r="CF1248" s="85"/>
      <c r="CG1248" s="85"/>
      <c r="CH1248" s="85"/>
      <c r="CI1248" s="85"/>
      <c r="CJ1248" s="85"/>
      <c r="CK1248" s="85"/>
      <c r="CL1248" s="85"/>
      <c r="CM1248" s="85"/>
      <c r="CN1248" s="85"/>
      <c r="CO1248" s="85"/>
      <c r="CP1248" s="85"/>
      <c r="CQ1248" s="85"/>
      <c r="CR1248" s="85"/>
      <c r="CS1248" s="85"/>
      <c r="CT1248" s="85"/>
      <c r="CU1248" s="85"/>
      <c r="CV1248" s="85"/>
      <c r="CW1248" s="85"/>
      <c r="CX1248" s="85"/>
      <c r="CY1248" s="85"/>
      <c r="CZ1248" s="85"/>
      <c r="DA1248" s="85"/>
      <c r="DB1248" s="85"/>
      <c r="DC1248" s="85"/>
      <c r="DD1248" s="85"/>
      <c r="DE1248" s="85"/>
      <c r="DF1248" s="85"/>
      <c r="DG1248" s="85"/>
      <c r="DH1248" s="85"/>
      <c r="DI1248" s="85"/>
      <c r="DJ1248" s="85"/>
      <c r="DK1248" s="85"/>
      <c r="DL1248" s="85"/>
    </row>
    <row r="1249" spans="1:116" s="12" customFormat="1" ht="48" customHeight="1">
      <c r="A1249" s="13"/>
      <c r="B1249" s="100"/>
      <c r="C1249" s="108"/>
      <c r="D1249" s="106"/>
      <c r="E1249" s="109"/>
      <c r="F1249" s="31"/>
      <c r="G1249" s="92"/>
      <c r="H1249" s="92">
        <f t="shared" si="21"/>
        <v>0</v>
      </c>
      <c r="I1249" s="102"/>
      <c r="J1249" s="107"/>
      <c r="K1249" s="105"/>
      <c r="L1249" s="107"/>
      <c r="M1249" s="103"/>
      <c r="N1249" s="107"/>
      <c r="O1249" s="101"/>
      <c r="P1249" s="101"/>
      <c r="Q1249" s="22"/>
      <c r="R1249" s="23"/>
      <c r="S1249" s="85"/>
      <c r="T1249" s="85"/>
      <c r="U1249" s="85"/>
      <c r="V1249" s="85"/>
      <c r="W1249" s="85"/>
      <c r="X1249" s="85"/>
      <c r="Y1249" s="85"/>
      <c r="Z1249" s="85"/>
      <c r="AA1249" s="85"/>
      <c r="AB1249" s="85"/>
      <c r="AC1249" s="85"/>
      <c r="AD1249" s="85"/>
      <c r="AE1249" s="85"/>
      <c r="AF1249" s="85"/>
      <c r="AG1249" s="85"/>
      <c r="AH1249" s="85"/>
      <c r="AI1249" s="85"/>
      <c r="AJ1249" s="85"/>
      <c r="AK1249" s="85"/>
      <c r="AL1249" s="85"/>
      <c r="AM1249" s="85"/>
      <c r="AN1249" s="85"/>
      <c r="AO1249" s="85"/>
      <c r="AP1249" s="85"/>
      <c r="AQ1249" s="85"/>
      <c r="AR1249" s="85"/>
      <c r="AS1249" s="85"/>
      <c r="AT1249" s="85"/>
      <c r="AU1249" s="85"/>
      <c r="AV1249" s="85"/>
      <c r="AW1249" s="85"/>
      <c r="AX1249" s="85"/>
      <c r="AY1249" s="85"/>
      <c r="AZ1249" s="85"/>
      <c r="BA1249" s="85"/>
      <c r="BB1249" s="85"/>
      <c r="BC1249" s="85"/>
      <c r="BD1249" s="85"/>
      <c r="BE1249" s="85"/>
      <c r="BF1249" s="85"/>
      <c r="BG1249" s="85"/>
      <c r="BH1249" s="85"/>
      <c r="BI1249" s="85"/>
      <c r="BJ1249" s="85"/>
      <c r="BK1249" s="85"/>
      <c r="BL1249" s="85"/>
      <c r="BM1249" s="85"/>
      <c r="BN1249" s="85"/>
      <c r="BO1249" s="85"/>
      <c r="BP1249" s="85"/>
      <c r="BQ1249" s="85"/>
      <c r="BR1249" s="85"/>
      <c r="BS1249" s="85"/>
      <c r="BT1249" s="85"/>
      <c r="BU1249" s="85"/>
      <c r="BV1249" s="85"/>
      <c r="BW1249" s="85"/>
      <c r="BX1249" s="85"/>
      <c r="BY1249" s="85"/>
      <c r="BZ1249" s="85"/>
      <c r="CA1249" s="85"/>
      <c r="CB1249" s="85"/>
      <c r="CC1249" s="85"/>
      <c r="CD1249" s="85"/>
      <c r="CE1249" s="85"/>
      <c r="CF1249" s="85"/>
      <c r="CG1249" s="85"/>
      <c r="CH1249" s="85"/>
      <c r="CI1249" s="85"/>
      <c r="CJ1249" s="85"/>
      <c r="CK1249" s="85"/>
      <c r="CL1249" s="85"/>
      <c r="CM1249" s="85"/>
      <c r="CN1249" s="85"/>
      <c r="CO1249" s="85"/>
      <c r="CP1249" s="85"/>
      <c r="CQ1249" s="85"/>
      <c r="CR1249" s="85"/>
      <c r="CS1249" s="85"/>
      <c r="CT1249" s="85"/>
      <c r="CU1249" s="85"/>
      <c r="CV1249" s="85"/>
      <c r="CW1249" s="85"/>
      <c r="CX1249" s="85"/>
      <c r="CY1249" s="85"/>
      <c r="CZ1249" s="85"/>
      <c r="DA1249" s="85"/>
      <c r="DB1249" s="85"/>
      <c r="DC1249" s="85"/>
      <c r="DD1249" s="85"/>
      <c r="DE1249" s="85"/>
      <c r="DF1249" s="85"/>
      <c r="DG1249" s="85"/>
      <c r="DH1249" s="85"/>
      <c r="DI1249" s="85"/>
      <c r="DJ1249" s="85"/>
      <c r="DK1249" s="85"/>
      <c r="DL1249" s="85"/>
    </row>
    <row r="1250" spans="1:116" s="12" customFormat="1" ht="48" customHeight="1">
      <c r="A1250" s="13"/>
      <c r="B1250" s="100"/>
      <c r="C1250" s="108"/>
      <c r="D1250" s="106"/>
      <c r="E1250" s="109"/>
      <c r="F1250" s="31"/>
      <c r="G1250" s="92"/>
      <c r="H1250" s="92">
        <f t="shared" si="21"/>
        <v>0</v>
      </c>
      <c r="I1250" s="102"/>
      <c r="J1250" s="107"/>
      <c r="K1250" s="105"/>
      <c r="L1250" s="107"/>
      <c r="M1250" s="103"/>
      <c r="N1250" s="107"/>
      <c r="O1250" s="101"/>
      <c r="P1250" s="101"/>
      <c r="Q1250" s="22"/>
      <c r="R1250" s="23"/>
      <c r="S1250" s="85"/>
      <c r="T1250" s="85"/>
      <c r="U1250" s="85"/>
      <c r="V1250" s="85"/>
      <c r="W1250" s="85"/>
      <c r="X1250" s="85"/>
      <c r="Y1250" s="85"/>
      <c r="Z1250" s="85"/>
      <c r="AA1250" s="85"/>
      <c r="AB1250" s="85"/>
      <c r="AC1250" s="85"/>
      <c r="AD1250" s="85"/>
      <c r="AE1250" s="85"/>
      <c r="AF1250" s="85"/>
      <c r="AG1250" s="85"/>
      <c r="AH1250" s="85"/>
      <c r="AI1250" s="85"/>
      <c r="AJ1250" s="85"/>
      <c r="AK1250" s="85"/>
      <c r="AL1250" s="85"/>
      <c r="AM1250" s="85"/>
      <c r="AN1250" s="85"/>
      <c r="AO1250" s="85"/>
      <c r="AP1250" s="85"/>
      <c r="AQ1250" s="85"/>
      <c r="AR1250" s="85"/>
      <c r="AS1250" s="85"/>
      <c r="AT1250" s="85"/>
      <c r="AU1250" s="85"/>
      <c r="AV1250" s="85"/>
      <c r="AW1250" s="85"/>
      <c r="AX1250" s="85"/>
      <c r="AY1250" s="85"/>
      <c r="AZ1250" s="85"/>
      <c r="BA1250" s="85"/>
      <c r="BB1250" s="85"/>
      <c r="BC1250" s="85"/>
      <c r="BD1250" s="85"/>
      <c r="BE1250" s="85"/>
      <c r="BF1250" s="85"/>
      <c r="BG1250" s="85"/>
      <c r="BH1250" s="85"/>
      <c r="BI1250" s="85"/>
      <c r="BJ1250" s="85"/>
      <c r="BK1250" s="85"/>
      <c r="BL1250" s="85"/>
      <c r="BM1250" s="85"/>
      <c r="BN1250" s="85"/>
      <c r="BO1250" s="85"/>
      <c r="BP1250" s="85"/>
      <c r="BQ1250" s="85"/>
      <c r="BR1250" s="85"/>
      <c r="BS1250" s="85"/>
      <c r="BT1250" s="85"/>
      <c r="BU1250" s="85"/>
      <c r="BV1250" s="85"/>
      <c r="BW1250" s="85"/>
      <c r="BX1250" s="85"/>
      <c r="BY1250" s="85"/>
      <c r="BZ1250" s="85"/>
      <c r="CA1250" s="85"/>
      <c r="CB1250" s="85"/>
      <c r="CC1250" s="85"/>
      <c r="CD1250" s="85"/>
      <c r="CE1250" s="85"/>
      <c r="CF1250" s="85"/>
      <c r="CG1250" s="85"/>
      <c r="CH1250" s="85"/>
      <c r="CI1250" s="85"/>
      <c r="CJ1250" s="85"/>
      <c r="CK1250" s="85"/>
      <c r="CL1250" s="85"/>
      <c r="CM1250" s="85"/>
      <c r="CN1250" s="85"/>
      <c r="CO1250" s="85"/>
      <c r="CP1250" s="85"/>
      <c r="CQ1250" s="85"/>
      <c r="CR1250" s="85"/>
      <c r="CS1250" s="85"/>
      <c r="CT1250" s="85"/>
      <c r="CU1250" s="85"/>
      <c r="CV1250" s="85"/>
      <c r="CW1250" s="85"/>
      <c r="CX1250" s="85"/>
      <c r="CY1250" s="85"/>
      <c r="CZ1250" s="85"/>
      <c r="DA1250" s="85"/>
      <c r="DB1250" s="85"/>
      <c r="DC1250" s="85"/>
      <c r="DD1250" s="85"/>
      <c r="DE1250" s="85"/>
      <c r="DF1250" s="85"/>
      <c r="DG1250" s="85"/>
      <c r="DH1250" s="85"/>
      <c r="DI1250" s="85"/>
      <c r="DJ1250" s="85"/>
      <c r="DK1250" s="85"/>
      <c r="DL1250" s="85"/>
    </row>
    <row r="1251" spans="1:116" s="12" customFormat="1" ht="48" customHeight="1">
      <c r="A1251" s="13"/>
      <c r="B1251" s="100"/>
      <c r="C1251" s="108"/>
      <c r="D1251" s="106"/>
      <c r="E1251" s="109"/>
      <c r="F1251" s="31"/>
      <c r="G1251" s="92"/>
      <c r="H1251" s="92">
        <f t="shared" si="21"/>
        <v>0</v>
      </c>
      <c r="I1251" s="102"/>
      <c r="J1251" s="107"/>
      <c r="K1251" s="105"/>
      <c r="L1251" s="107"/>
      <c r="M1251" s="103"/>
      <c r="N1251" s="107"/>
      <c r="O1251" s="101"/>
      <c r="P1251" s="101"/>
      <c r="Q1251" s="22"/>
      <c r="R1251" s="23"/>
      <c r="S1251" s="85"/>
      <c r="T1251" s="85"/>
      <c r="U1251" s="85"/>
      <c r="V1251" s="85"/>
      <c r="W1251" s="85"/>
      <c r="X1251" s="85"/>
      <c r="Y1251" s="85"/>
      <c r="Z1251" s="85"/>
      <c r="AA1251" s="85"/>
      <c r="AB1251" s="85"/>
      <c r="AC1251" s="85"/>
      <c r="AD1251" s="85"/>
      <c r="AE1251" s="85"/>
      <c r="AF1251" s="85"/>
      <c r="AG1251" s="85"/>
      <c r="AH1251" s="85"/>
      <c r="AI1251" s="85"/>
      <c r="AJ1251" s="85"/>
      <c r="AK1251" s="85"/>
      <c r="AL1251" s="85"/>
      <c r="AM1251" s="85"/>
      <c r="AN1251" s="85"/>
      <c r="AO1251" s="85"/>
      <c r="AP1251" s="85"/>
      <c r="AQ1251" s="85"/>
      <c r="AR1251" s="85"/>
      <c r="AS1251" s="85"/>
      <c r="AT1251" s="85"/>
      <c r="AU1251" s="85"/>
      <c r="AV1251" s="85"/>
      <c r="AW1251" s="85"/>
      <c r="AX1251" s="85"/>
      <c r="AY1251" s="85"/>
      <c r="AZ1251" s="85"/>
      <c r="BA1251" s="85"/>
      <c r="BB1251" s="85"/>
      <c r="BC1251" s="85"/>
      <c r="BD1251" s="85"/>
      <c r="BE1251" s="85"/>
      <c r="BF1251" s="85"/>
      <c r="BG1251" s="85"/>
      <c r="BH1251" s="85"/>
      <c r="BI1251" s="85"/>
      <c r="BJ1251" s="85"/>
      <c r="BK1251" s="85"/>
      <c r="BL1251" s="85"/>
      <c r="BM1251" s="85"/>
      <c r="BN1251" s="85"/>
      <c r="BO1251" s="85"/>
      <c r="BP1251" s="85"/>
      <c r="BQ1251" s="85"/>
      <c r="BR1251" s="85"/>
      <c r="BS1251" s="85"/>
      <c r="BT1251" s="85"/>
      <c r="BU1251" s="85"/>
      <c r="BV1251" s="85"/>
      <c r="BW1251" s="85"/>
      <c r="BX1251" s="85"/>
      <c r="BY1251" s="85"/>
      <c r="BZ1251" s="85"/>
      <c r="CA1251" s="85"/>
      <c r="CB1251" s="85"/>
      <c r="CC1251" s="85"/>
      <c r="CD1251" s="85"/>
      <c r="CE1251" s="85"/>
      <c r="CF1251" s="85"/>
      <c r="CG1251" s="85"/>
      <c r="CH1251" s="85"/>
      <c r="CI1251" s="85"/>
      <c r="CJ1251" s="85"/>
      <c r="CK1251" s="85"/>
      <c r="CL1251" s="85"/>
      <c r="CM1251" s="85"/>
      <c r="CN1251" s="85"/>
      <c r="CO1251" s="85"/>
      <c r="CP1251" s="85"/>
      <c r="CQ1251" s="85"/>
      <c r="CR1251" s="85"/>
      <c r="CS1251" s="85"/>
      <c r="CT1251" s="85"/>
      <c r="CU1251" s="85"/>
      <c r="CV1251" s="85"/>
      <c r="CW1251" s="85"/>
      <c r="CX1251" s="85"/>
      <c r="CY1251" s="85"/>
      <c r="CZ1251" s="85"/>
      <c r="DA1251" s="85"/>
      <c r="DB1251" s="85"/>
      <c r="DC1251" s="85"/>
      <c r="DD1251" s="85"/>
      <c r="DE1251" s="85"/>
      <c r="DF1251" s="85"/>
      <c r="DG1251" s="85"/>
      <c r="DH1251" s="85"/>
      <c r="DI1251" s="85"/>
      <c r="DJ1251" s="85"/>
      <c r="DK1251" s="85"/>
      <c r="DL1251" s="85"/>
    </row>
    <row r="1252" spans="1:116" s="12" customFormat="1" ht="48" customHeight="1">
      <c r="A1252" s="13"/>
      <c r="B1252" s="100"/>
      <c r="C1252" s="108"/>
      <c r="D1252" s="106"/>
      <c r="E1252" s="109"/>
      <c r="F1252" s="31"/>
      <c r="G1252" s="92"/>
      <c r="H1252" s="92">
        <f t="shared" si="21"/>
        <v>0</v>
      </c>
      <c r="I1252" s="102"/>
      <c r="J1252" s="107"/>
      <c r="K1252" s="105"/>
      <c r="L1252" s="107"/>
      <c r="M1252" s="103"/>
      <c r="N1252" s="107"/>
      <c r="O1252" s="101"/>
      <c r="P1252" s="101"/>
      <c r="Q1252" s="22"/>
      <c r="R1252" s="23"/>
      <c r="S1252" s="85"/>
      <c r="T1252" s="85"/>
      <c r="U1252" s="85"/>
      <c r="V1252" s="85"/>
      <c r="W1252" s="85"/>
      <c r="X1252" s="85"/>
      <c r="Y1252" s="85"/>
      <c r="Z1252" s="85"/>
      <c r="AA1252" s="85"/>
      <c r="AB1252" s="85"/>
      <c r="AC1252" s="85"/>
      <c r="AD1252" s="85"/>
      <c r="AE1252" s="85"/>
      <c r="AF1252" s="85"/>
      <c r="AG1252" s="85"/>
      <c r="AH1252" s="85"/>
      <c r="AI1252" s="85"/>
      <c r="AJ1252" s="85"/>
      <c r="AK1252" s="85"/>
      <c r="AL1252" s="85"/>
      <c r="AM1252" s="85"/>
      <c r="AN1252" s="85"/>
      <c r="AO1252" s="85"/>
      <c r="AP1252" s="85"/>
      <c r="AQ1252" s="85"/>
      <c r="AR1252" s="85"/>
      <c r="AS1252" s="85"/>
      <c r="AT1252" s="85"/>
      <c r="AU1252" s="85"/>
      <c r="AV1252" s="85"/>
      <c r="AW1252" s="85"/>
      <c r="AX1252" s="85"/>
      <c r="AY1252" s="85"/>
      <c r="AZ1252" s="85"/>
      <c r="BA1252" s="85"/>
      <c r="BB1252" s="85"/>
      <c r="BC1252" s="85"/>
      <c r="BD1252" s="85"/>
      <c r="BE1252" s="85"/>
      <c r="BF1252" s="85"/>
      <c r="BG1252" s="85"/>
      <c r="BH1252" s="85"/>
      <c r="BI1252" s="85"/>
      <c r="BJ1252" s="85"/>
      <c r="BK1252" s="85"/>
      <c r="BL1252" s="85"/>
      <c r="BM1252" s="85"/>
      <c r="BN1252" s="85"/>
      <c r="BO1252" s="85"/>
      <c r="BP1252" s="85"/>
      <c r="BQ1252" s="85"/>
      <c r="BR1252" s="85"/>
      <c r="BS1252" s="85"/>
      <c r="BT1252" s="85"/>
      <c r="BU1252" s="85"/>
      <c r="BV1252" s="85"/>
      <c r="BW1252" s="85"/>
      <c r="BX1252" s="85"/>
      <c r="BY1252" s="85"/>
      <c r="BZ1252" s="85"/>
      <c r="CA1252" s="85"/>
      <c r="CB1252" s="85"/>
      <c r="CC1252" s="85"/>
      <c r="CD1252" s="85"/>
      <c r="CE1252" s="85"/>
      <c r="CF1252" s="85"/>
      <c r="CG1252" s="85"/>
      <c r="CH1252" s="85"/>
      <c r="CI1252" s="85"/>
      <c r="CJ1252" s="85"/>
      <c r="CK1252" s="85"/>
      <c r="CL1252" s="85"/>
      <c r="CM1252" s="85"/>
      <c r="CN1252" s="85"/>
      <c r="CO1252" s="85"/>
      <c r="CP1252" s="85"/>
      <c r="CQ1252" s="85"/>
      <c r="CR1252" s="85"/>
      <c r="CS1252" s="85"/>
      <c r="CT1252" s="85"/>
      <c r="CU1252" s="85"/>
      <c r="CV1252" s="85"/>
      <c r="CW1252" s="85"/>
      <c r="CX1252" s="85"/>
      <c r="CY1252" s="85"/>
      <c r="CZ1252" s="85"/>
      <c r="DA1252" s="85"/>
      <c r="DB1252" s="85"/>
      <c r="DC1252" s="85"/>
      <c r="DD1252" s="85"/>
      <c r="DE1252" s="85"/>
      <c r="DF1252" s="85"/>
      <c r="DG1252" s="85"/>
      <c r="DH1252" s="85"/>
      <c r="DI1252" s="85"/>
      <c r="DJ1252" s="85"/>
      <c r="DK1252" s="85"/>
      <c r="DL1252" s="85"/>
    </row>
    <row r="1253" spans="1:116" s="12" customFormat="1" ht="48" customHeight="1">
      <c r="A1253" s="13"/>
      <c r="B1253" s="100"/>
      <c r="C1253" s="108"/>
      <c r="D1253" s="106"/>
      <c r="E1253" s="109"/>
      <c r="F1253" s="31"/>
      <c r="G1253" s="92"/>
      <c r="H1253" s="92">
        <f t="shared" si="21"/>
        <v>0</v>
      </c>
      <c r="I1253" s="102"/>
      <c r="J1253" s="107"/>
      <c r="K1253" s="105"/>
      <c r="L1253" s="107"/>
      <c r="M1253" s="103"/>
      <c r="N1253" s="107"/>
      <c r="O1253" s="101"/>
      <c r="P1253" s="101"/>
      <c r="Q1253" s="22"/>
      <c r="R1253" s="23"/>
      <c r="S1253" s="85"/>
      <c r="T1253" s="85"/>
      <c r="U1253" s="85"/>
      <c r="V1253" s="85"/>
      <c r="W1253" s="85"/>
      <c r="X1253" s="85"/>
      <c r="Y1253" s="85"/>
      <c r="Z1253" s="85"/>
      <c r="AA1253" s="85"/>
      <c r="AB1253" s="85"/>
      <c r="AC1253" s="85"/>
      <c r="AD1253" s="85"/>
      <c r="AE1253" s="85"/>
      <c r="AF1253" s="85"/>
      <c r="AG1253" s="85"/>
      <c r="AH1253" s="85"/>
      <c r="AI1253" s="85"/>
      <c r="AJ1253" s="85"/>
      <c r="AK1253" s="85"/>
      <c r="AL1253" s="85"/>
      <c r="AM1253" s="85"/>
      <c r="AN1253" s="85"/>
      <c r="AO1253" s="85"/>
      <c r="AP1253" s="85"/>
      <c r="AQ1253" s="85"/>
      <c r="AR1253" s="85"/>
      <c r="AS1253" s="85"/>
      <c r="AT1253" s="85"/>
      <c r="AU1253" s="85"/>
      <c r="AV1253" s="85"/>
      <c r="AW1253" s="85"/>
      <c r="AX1253" s="85"/>
      <c r="AY1253" s="85"/>
      <c r="AZ1253" s="85"/>
      <c r="BA1253" s="85"/>
      <c r="BB1253" s="85"/>
      <c r="BC1253" s="85"/>
      <c r="BD1253" s="85"/>
      <c r="BE1253" s="85"/>
      <c r="BF1253" s="85"/>
      <c r="BG1253" s="85"/>
      <c r="BH1253" s="85"/>
      <c r="BI1253" s="85"/>
      <c r="BJ1253" s="85"/>
      <c r="BK1253" s="85"/>
      <c r="BL1253" s="85"/>
      <c r="BM1253" s="85"/>
      <c r="BN1253" s="85"/>
      <c r="BO1253" s="85"/>
      <c r="BP1253" s="85"/>
      <c r="BQ1253" s="85"/>
      <c r="BR1253" s="85"/>
      <c r="BS1253" s="85"/>
      <c r="BT1253" s="85"/>
      <c r="BU1253" s="85"/>
      <c r="BV1253" s="85"/>
      <c r="BW1253" s="85"/>
      <c r="BX1253" s="85"/>
      <c r="BY1253" s="85"/>
      <c r="BZ1253" s="85"/>
      <c r="CA1253" s="85"/>
      <c r="CB1253" s="85"/>
      <c r="CC1253" s="85"/>
      <c r="CD1253" s="85"/>
      <c r="CE1253" s="85"/>
      <c r="CF1253" s="85"/>
      <c r="CG1253" s="85"/>
      <c r="CH1253" s="85"/>
      <c r="CI1253" s="85"/>
      <c r="CJ1253" s="85"/>
      <c r="CK1253" s="85"/>
      <c r="CL1253" s="85"/>
      <c r="CM1253" s="85"/>
      <c r="CN1253" s="85"/>
      <c r="CO1253" s="85"/>
      <c r="CP1253" s="85"/>
      <c r="CQ1253" s="85"/>
      <c r="CR1253" s="85"/>
      <c r="CS1253" s="85"/>
      <c r="CT1253" s="85"/>
      <c r="CU1253" s="85"/>
      <c r="CV1253" s="85"/>
      <c r="CW1253" s="85"/>
      <c r="CX1253" s="85"/>
      <c r="CY1253" s="85"/>
      <c r="CZ1253" s="85"/>
      <c r="DA1253" s="85"/>
      <c r="DB1253" s="85"/>
      <c r="DC1253" s="85"/>
      <c r="DD1253" s="85"/>
      <c r="DE1253" s="85"/>
      <c r="DF1253" s="85"/>
      <c r="DG1253" s="85"/>
      <c r="DH1253" s="85"/>
      <c r="DI1253" s="85"/>
      <c r="DJ1253" s="85"/>
      <c r="DK1253" s="85"/>
      <c r="DL1253" s="85"/>
    </row>
    <row r="1254" spans="1:116" s="12" customFormat="1" ht="48" customHeight="1">
      <c r="A1254" s="13"/>
      <c r="B1254" s="100"/>
      <c r="C1254" s="108"/>
      <c r="D1254" s="106"/>
      <c r="E1254" s="109"/>
      <c r="F1254" s="31"/>
      <c r="G1254" s="92"/>
      <c r="H1254" s="92">
        <f t="shared" si="21"/>
        <v>0</v>
      </c>
      <c r="I1254" s="102"/>
      <c r="J1254" s="107"/>
      <c r="K1254" s="105"/>
      <c r="L1254" s="107"/>
      <c r="M1254" s="103"/>
      <c r="N1254" s="107"/>
      <c r="O1254" s="101"/>
      <c r="P1254" s="101"/>
      <c r="Q1254" s="22"/>
      <c r="R1254" s="23"/>
      <c r="S1254" s="85"/>
      <c r="T1254" s="85"/>
      <c r="U1254" s="85"/>
      <c r="V1254" s="85"/>
      <c r="W1254" s="85"/>
      <c r="X1254" s="85"/>
      <c r="Y1254" s="85"/>
      <c r="Z1254" s="85"/>
      <c r="AA1254" s="85"/>
      <c r="AB1254" s="85"/>
      <c r="AC1254" s="85"/>
      <c r="AD1254" s="85"/>
      <c r="AE1254" s="85"/>
      <c r="AF1254" s="85"/>
      <c r="AG1254" s="85"/>
      <c r="AH1254" s="85"/>
      <c r="AI1254" s="85"/>
      <c r="AJ1254" s="85"/>
      <c r="AK1254" s="85"/>
      <c r="AL1254" s="85"/>
      <c r="AM1254" s="85"/>
      <c r="AN1254" s="85"/>
      <c r="AO1254" s="85"/>
      <c r="AP1254" s="85"/>
      <c r="AQ1254" s="85"/>
      <c r="AR1254" s="85"/>
      <c r="AS1254" s="85"/>
      <c r="AT1254" s="85"/>
      <c r="AU1254" s="85"/>
      <c r="AV1254" s="85"/>
      <c r="AW1254" s="85"/>
      <c r="AX1254" s="85"/>
      <c r="AY1254" s="85"/>
      <c r="AZ1254" s="85"/>
      <c r="BA1254" s="85"/>
      <c r="BB1254" s="85"/>
      <c r="BC1254" s="85"/>
      <c r="BD1254" s="85"/>
      <c r="BE1254" s="85"/>
      <c r="BF1254" s="85"/>
      <c r="BG1254" s="85"/>
      <c r="BH1254" s="85"/>
      <c r="BI1254" s="85"/>
      <c r="BJ1254" s="85"/>
      <c r="BK1254" s="85"/>
      <c r="BL1254" s="85"/>
      <c r="BM1254" s="85"/>
      <c r="BN1254" s="85"/>
      <c r="BO1254" s="85"/>
      <c r="BP1254" s="85"/>
      <c r="BQ1254" s="85"/>
      <c r="BR1254" s="85"/>
      <c r="BS1254" s="85"/>
      <c r="BT1254" s="85"/>
      <c r="BU1254" s="85"/>
      <c r="BV1254" s="85"/>
      <c r="BW1254" s="85"/>
      <c r="BX1254" s="85"/>
      <c r="BY1254" s="85"/>
      <c r="BZ1254" s="85"/>
      <c r="CA1254" s="85"/>
      <c r="CB1254" s="85"/>
      <c r="CC1254" s="85"/>
      <c r="CD1254" s="85"/>
      <c r="CE1254" s="85"/>
      <c r="CF1254" s="85"/>
      <c r="CG1254" s="85"/>
      <c r="CH1254" s="85"/>
      <c r="CI1254" s="85"/>
      <c r="CJ1254" s="85"/>
      <c r="CK1254" s="85"/>
      <c r="CL1254" s="85"/>
      <c r="CM1254" s="85"/>
      <c r="CN1254" s="85"/>
      <c r="CO1254" s="85"/>
      <c r="CP1254" s="85"/>
      <c r="CQ1254" s="85"/>
      <c r="CR1254" s="85"/>
      <c r="CS1254" s="85"/>
      <c r="CT1254" s="85"/>
      <c r="CU1254" s="85"/>
      <c r="CV1254" s="85"/>
      <c r="CW1254" s="85"/>
      <c r="CX1254" s="85"/>
      <c r="CY1254" s="85"/>
      <c r="CZ1254" s="85"/>
      <c r="DA1254" s="85"/>
      <c r="DB1254" s="85"/>
      <c r="DC1254" s="85"/>
      <c r="DD1254" s="85"/>
      <c r="DE1254" s="85"/>
      <c r="DF1254" s="85"/>
      <c r="DG1254" s="85"/>
      <c r="DH1254" s="85"/>
      <c r="DI1254" s="85"/>
      <c r="DJ1254" s="85"/>
      <c r="DK1254" s="85"/>
      <c r="DL1254" s="85"/>
    </row>
    <row r="1255" spans="1:116" s="12" customFormat="1" ht="48" customHeight="1">
      <c r="A1255" s="13"/>
      <c r="B1255" s="100"/>
      <c r="C1255" s="108"/>
      <c r="D1255" s="106"/>
      <c r="E1255" s="109"/>
      <c r="F1255" s="31"/>
      <c r="G1255" s="92"/>
      <c r="H1255" s="92">
        <f t="shared" si="21"/>
        <v>0</v>
      </c>
      <c r="I1255" s="102"/>
      <c r="J1255" s="107"/>
      <c r="K1255" s="105"/>
      <c r="L1255" s="107"/>
      <c r="M1255" s="103"/>
      <c r="N1255" s="107"/>
      <c r="O1255" s="101"/>
      <c r="P1255" s="101"/>
      <c r="Q1255" s="22"/>
      <c r="R1255" s="23"/>
      <c r="S1255" s="85"/>
      <c r="T1255" s="85"/>
      <c r="U1255" s="85"/>
      <c r="V1255" s="85"/>
      <c r="W1255" s="85"/>
      <c r="X1255" s="85"/>
      <c r="Y1255" s="85"/>
      <c r="Z1255" s="85"/>
      <c r="AA1255" s="85"/>
      <c r="AB1255" s="85"/>
      <c r="AC1255" s="85"/>
      <c r="AD1255" s="85"/>
      <c r="AE1255" s="85"/>
      <c r="AF1255" s="85"/>
      <c r="AG1255" s="85"/>
      <c r="AH1255" s="85"/>
      <c r="AI1255" s="85"/>
      <c r="AJ1255" s="85"/>
      <c r="AK1255" s="85"/>
      <c r="AL1255" s="85"/>
      <c r="AM1255" s="85"/>
      <c r="AN1255" s="85"/>
      <c r="AO1255" s="85"/>
      <c r="AP1255" s="85"/>
      <c r="AQ1255" s="85"/>
      <c r="AR1255" s="85"/>
      <c r="AS1255" s="85"/>
      <c r="AT1255" s="85"/>
      <c r="AU1255" s="85"/>
      <c r="AV1255" s="85"/>
      <c r="AW1255" s="85"/>
      <c r="AX1255" s="85"/>
      <c r="AY1255" s="85"/>
      <c r="AZ1255" s="85"/>
      <c r="BA1255" s="85"/>
      <c r="BB1255" s="85"/>
      <c r="BC1255" s="85"/>
      <c r="BD1255" s="85"/>
      <c r="BE1255" s="85"/>
      <c r="BF1255" s="85"/>
      <c r="BG1255" s="85"/>
      <c r="BH1255" s="85"/>
      <c r="BI1255" s="85"/>
      <c r="BJ1255" s="85"/>
      <c r="BK1255" s="85"/>
      <c r="BL1255" s="85"/>
      <c r="BM1255" s="85"/>
      <c r="BN1255" s="85"/>
      <c r="BO1255" s="85"/>
      <c r="BP1255" s="85"/>
      <c r="BQ1255" s="85"/>
      <c r="BR1255" s="85"/>
      <c r="BS1255" s="85"/>
      <c r="BT1255" s="85"/>
      <c r="BU1255" s="85"/>
      <c r="BV1255" s="85"/>
      <c r="BW1255" s="85"/>
      <c r="BX1255" s="85"/>
      <c r="BY1255" s="85"/>
      <c r="BZ1255" s="85"/>
      <c r="CA1255" s="85"/>
      <c r="CB1255" s="85"/>
      <c r="CC1255" s="85"/>
      <c r="CD1255" s="85"/>
      <c r="CE1255" s="85"/>
      <c r="CF1255" s="85"/>
      <c r="CG1255" s="85"/>
      <c r="CH1255" s="85"/>
      <c r="CI1255" s="85"/>
      <c r="CJ1255" s="85"/>
      <c r="CK1255" s="85"/>
      <c r="CL1255" s="85"/>
      <c r="CM1255" s="85"/>
      <c r="CN1255" s="85"/>
      <c r="CO1255" s="85"/>
      <c r="CP1255" s="85"/>
      <c r="CQ1255" s="85"/>
      <c r="CR1255" s="85"/>
      <c r="CS1255" s="85"/>
      <c r="CT1255" s="85"/>
      <c r="CU1255" s="85"/>
      <c r="CV1255" s="85"/>
      <c r="CW1255" s="85"/>
      <c r="CX1255" s="85"/>
      <c r="CY1255" s="85"/>
      <c r="CZ1255" s="85"/>
      <c r="DA1255" s="85"/>
      <c r="DB1255" s="85"/>
      <c r="DC1255" s="85"/>
      <c r="DD1255" s="85"/>
      <c r="DE1255" s="85"/>
      <c r="DF1255" s="85"/>
      <c r="DG1255" s="85"/>
      <c r="DH1255" s="85"/>
      <c r="DI1255" s="85"/>
      <c r="DJ1255" s="85"/>
      <c r="DK1255" s="85"/>
      <c r="DL1255" s="85"/>
    </row>
    <row r="1256" spans="1:116" s="12" customFormat="1" ht="48" customHeight="1">
      <c r="A1256" s="13"/>
      <c r="B1256" s="100"/>
      <c r="C1256" s="108"/>
      <c r="D1256" s="106"/>
      <c r="E1256" s="109"/>
      <c r="F1256" s="31"/>
      <c r="G1256" s="92"/>
      <c r="H1256" s="92">
        <f t="shared" si="21"/>
        <v>0</v>
      </c>
      <c r="I1256" s="102"/>
      <c r="J1256" s="107"/>
      <c r="K1256" s="105"/>
      <c r="L1256" s="107"/>
      <c r="M1256" s="103"/>
      <c r="N1256" s="107"/>
      <c r="O1256" s="101"/>
      <c r="P1256" s="101"/>
      <c r="Q1256" s="22"/>
      <c r="R1256" s="23"/>
      <c r="S1256" s="85"/>
      <c r="T1256" s="85"/>
      <c r="U1256" s="85"/>
      <c r="V1256" s="85"/>
      <c r="W1256" s="85"/>
      <c r="X1256" s="85"/>
      <c r="Y1256" s="85"/>
      <c r="Z1256" s="85"/>
      <c r="AA1256" s="85"/>
      <c r="AB1256" s="85"/>
      <c r="AC1256" s="85"/>
      <c r="AD1256" s="85"/>
      <c r="AE1256" s="85"/>
      <c r="AF1256" s="85"/>
      <c r="AG1256" s="85"/>
      <c r="AH1256" s="85"/>
      <c r="AI1256" s="85"/>
      <c r="AJ1256" s="85"/>
      <c r="AK1256" s="85"/>
      <c r="AL1256" s="85"/>
      <c r="AM1256" s="85"/>
      <c r="AN1256" s="85"/>
      <c r="AO1256" s="85"/>
      <c r="AP1256" s="85"/>
      <c r="AQ1256" s="85"/>
      <c r="AR1256" s="85"/>
      <c r="AS1256" s="85"/>
      <c r="AT1256" s="85"/>
      <c r="AU1256" s="85"/>
      <c r="AV1256" s="85"/>
      <c r="AW1256" s="85"/>
      <c r="AX1256" s="85"/>
      <c r="AY1256" s="85"/>
      <c r="AZ1256" s="85"/>
      <c r="BA1256" s="85"/>
      <c r="BB1256" s="85"/>
      <c r="BC1256" s="85"/>
      <c r="BD1256" s="85"/>
      <c r="BE1256" s="85"/>
      <c r="BF1256" s="85"/>
      <c r="BG1256" s="85"/>
      <c r="BH1256" s="85"/>
      <c r="BI1256" s="85"/>
      <c r="BJ1256" s="85"/>
      <c r="BK1256" s="85"/>
      <c r="BL1256" s="85"/>
      <c r="BM1256" s="85"/>
      <c r="BN1256" s="85"/>
      <c r="BO1256" s="85"/>
      <c r="BP1256" s="85"/>
      <c r="BQ1256" s="85"/>
      <c r="BR1256" s="85"/>
      <c r="BS1256" s="85"/>
      <c r="BT1256" s="85"/>
      <c r="BU1256" s="85"/>
      <c r="BV1256" s="85"/>
      <c r="BW1256" s="85"/>
      <c r="BX1256" s="85"/>
      <c r="BY1256" s="85"/>
      <c r="BZ1256" s="85"/>
      <c r="CA1256" s="85"/>
      <c r="CB1256" s="85"/>
      <c r="CC1256" s="85"/>
      <c r="CD1256" s="85"/>
      <c r="CE1256" s="85"/>
      <c r="CF1256" s="85"/>
      <c r="CG1256" s="85"/>
      <c r="CH1256" s="85"/>
      <c r="CI1256" s="85"/>
      <c r="CJ1256" s="85"/>
      <c r="CK1256" s="85"/>
      <c r="CL1256" s="85"/>
      <c r="CM1256" s="85"/>
      <c r="CN1256" s="85"/>
      <c r="CO1256" s="85"/>
      <c r="CP1256" s="85"/>
      <c r="CQ1256" s="85"/>
      <c r="CR1256" s="85"/>
      <c r="CS1256" s="85"/>
      <c r="CT1256" s="85"/>
      <c r="CU1256" s="85"/>
      <c r="CV1256" s="85"/>
      <c r="CW1256" s="85"/>
      <c r="CX1256" s="85"/>
      <c r="CY1256" s="85"/>
      <c r="CZ1256" s="85"/>
      <c r="DA1256" s="85"/>
      <c r="DB1256" s="85"/>
      <c r="DC1256" s="85"/>
      <c r="DD1256" s="85"/>
      <c r="DE1256" s="85"/>
      <c r="DF1256" s="85"/>
      <c r="DG1256" s="85"/>
      <c r="DH1256" s="85"/>
      <c r="DI1256" s="85"/>
      <c r="DJ1256" s="85"/>
      <c r="DK1256" s="85"/>
      <c r="DL1256" s="85"/>
    </row>
    <row r="1257" spans="1:116" s="12" customFormat="1" ht="48" customHeight="1">
      <c r="A1257" s="13"/>
      <c r="B1257" s="100"/>
      <c r="C1257" s="108"/>
      <c r="D1257" s="106"/>
      <c r="E1257" s="109"/>
      <c r="F1257" s="31"/>
      <c r="G1257" s="92"/>
      <c r="H1257" s="92">
        <f t="shared" si="21"/>
        <v>0</v>
      </c>
      <c r="I1257" s="102"/>
      <c r="J1257" s="107"/>
      <c r="K1257" s="105"/>
      <c r="L1257" s="107"/>
      <c r="M1257" s="103"/>
      <c r="N1257" s="107"/>
      <c r="O1257" s="101"/>
      <c r="P1257" s="101"/>
      <c r="Q1257" s="22"/>
      <c r="R1257" s="23"/>
      <c r="S1257" s="85"/>
      <c r="T1257" s="85"/>
      <c r="U1257" s="85"/>
      <c r="V1257" s="85"/>
      <c r="W1257" s="85"/>
      <c r="X1257" s="85"/>
      <c r="Y1257" s="85"/>
      <c r="Z1257" s="85"/>
      <c r="AA1257" s="85"/>
      <c r="AB1257" s="85"/>
      <c r="AC1257" s="85"/>
      <c r="AD1257" s="85"/>
      <c r="AE1257" s="85"/>
      <c r="AF1257" s="85"/>
      <c r="AG1257" s="85"/>
      <c r="AH1257" s="85"/>
      <c r="AI1257" s="85"/>
      <c r="AJ1257" s="85"/>
      <c r="AK1257" s="85"/>
      <c r="AL1257" s="85"/>
      <c r="AM1257" s="85"/>
      <c r="AN1257" s="85"/>
      <c r="AO1257" s="85"/>
      <c r="AP1257" s="85"/>
      <c r="AQ1257" s="85"/>
      <c r="AR1257" s="85"/>
      <c r="AS1257" s="85"/>
      <c r="AT1257" s="85"/>
      <c r="AU1257" s="85"/>
      <c r="AV1257" s="85"/>
      <c r="AW1257" s="85"/>
      <c r="AX1257" s="85"/>
      <c r="AY1257" s="85"/>
      <c r="AZ1257" s="85"/>
      <c r="BA1257" s="85"/>
      <c r="BB1257" s="85"/>
      <c r="BC1257" s="85"/>
      <c r="BD1257" s="85"/>
      <c r="BE1257" s="85"/>
      <c r="BF1257" s="85"/>
      <c r="BG1257" s="85"/>
      <c r="BH1257" s="85"/>
      <c r="BI1257" s="85"/>
      <c r="BJ1257" s="85"/>
      <c r="BK1257" s="85"/>
      <c r="BL1257" s="85"/>
      <c r="BM1257" s="85"/>
      <c r="BN1257" s="85"/>
      <c r="BO1257" s="85"/>
      <c r="BP1257" s="85"/>
      <c r="BQ1257" s="85"/>
      <c r="BR1257" s="85"/>
      <c r="BS1257" s="85"/>
      <c r="BT1257" s="85"/>
      <c r="BU1257" s="85"/>
      <c r="BV1257" s="85"/>
      <c r="BW1257" s="85"/>
      <c r="BX1257" s="85"/>
      <c r="BY1257" s="85"/>
      <c r="BZ1257" s="85"/>
      <c r="CA1257" s="85"/>
      <c r="CB1257" s="85"/>
      <c r="CC1257" s="85"/>
      <c r="CD1257" s="85"/>
      <c r="CE1257" s="85"/>
      <c r="CF1257" s="85"/>
      <c r="CG1257" s="85"/>
      <c r="CH1257" s="85"/>
      <c r="CI1257" s="85"/>
      <c r="CJ1257" s="85"/>
      <c r="CK1257" s="85"/>
      <c r="CL1257" s="85"/>
      <c r="CM1257" s="85"/>
      <c r="CN1257" s="85"/>
      <c r="CO1257" s="85"/>
      <c r="CP1257" s="85"/>
      <c r="CQ1257" s="85"/>
      <c r="CR1257" s="85"/>
      <c r="CS1257" s="85"/>
      <c r="CT1257" s="85"/>
      <c r="CU1257" s="85"/>
      <c r="CV1257" s="85"/>
      <c r="CW1257" s="85"/>
      <c r="CX1257" s="85"/>
      <c r="CY1257" s="85"/>
      <c r="CZ1257" s="85"/>
      <c r="DA1257" s="85"/>
      <c r="DB1257" s="85"/>
      <c r="DC1257" s="85"/>
      <c r="DD1257" s="85"/>
      <c r="DE1257" s="85"/>
      <c r="DF1257" s="85"/>
      <c r="DG1257" s="85"/>
      <c r="DH1257" s="85"/>
      <c r="DI1257" s="85"/>
      <c r="DJ1257" s="85"/>
      <c r="DK1257" s="85"/>
      <c r="DL1257" s="85"/>
    </row>
    <row r="1258" spans="1:116" s="12" customFormat="1" ht="48" customHeight="1">
      <c r="A1258" s="13"/>
      <c r="B1258" s="100"/>
      <c r="C1258" s="108"/>
      <c r="D1258" s="106"/>
      <c r="E1258" s="109"/>
      <c r="F1258" s="31"/>
      <c r="G1258" s="92"/>
      <c r="H1258" s="92">
        <f t="shared" si="21"/>
        <v>0</v>
      </c>
      <c r="I1258" s="102"/>
      <c r="J1258" s="107"/>
      <c r="K1258" s="105"/>
      <c r="L1258" s="107"/>
      <c r="M1258" s="103"/>
      <c r="N1258" s="107"/>
      <c r="O1258" s="101"/>
      <c r="P1258" s="101"/>
      <c r="Q1258" s="22"/>
      <c r="R1258" s="23"/>
      <c r="S1258" s="85"/>
      <c r="T1258" s="85"/>
      <c r="U1258" s="85"/>
      <c r="V1258" s="85"/>
      <c r="W1258" s="85"/>
      <c r="X1258" s="85"/>
      <c r="Y1258" s="85"/>
      <c r="Z1258" s="85"/>
      <c r="AA1258" s="85"/>
      <c r="AB1258" s="85"/>
      <c r="AC1258" s="85"/>
      <c r="AD1258" s="85"/>
      <c r="AE1258" s="85"/>
      <c r="AF1258" s="85"/>
      <c r="AG1258" s="85"/>
      <c r="AH1258" s="85"/>
      <c r="AI1258" s="85"/>
      <c r="AJ1258" s="85"/>
      <c r="AK1258" s="85"/>
      <c r="AL1258" s="85"/>
      <c r="AM1258" s="85"/>
      <c r="AN1258" s="85"/>
      <c r="AO1258" s="85"/>
      <c r="AP1258" s="85"/>
      <c r="AQ1258" s="85"/>
      <c r="AR1258" s="85"/>
      <c r="AS1258" s="85"/>
      <c r="AT1258" s="85"/>
      <c r="AU1258" s="85"/>
      <c r="AV1258" s="85"/>
      <c r="AW1258" s="85"/>
      <c r="AX1258" s="85"/>
      <c r="AY1258" s="85"/>
      <c r="AZ1258" s="85"/>
      <c r="BA1258" s="85"/>
      <c r="BB1258" s="85"/>
      <c r="BC1258" s="85"/>
      <c r="BD1258" s="85"/>
      <c r="BE1258" s="85"/>
      <c r="BF1258" s="85"/>
      <c r="BG1258" s="85"/>
      <c r="BH1258" s="85"/>
      <c r="BI1258" s="85"/>
      <c r="BJ1258" s="85"/>
      <c r="BK1258" s="85"/>
      <c r="BL1258" s="85"/>
      <c r="BM1258" s="85"/>
      <c r="BN1258" s="85"/>
      <c r="BO1258" s="85"/>
      <c r="BP1258" s="85"/>
      <c r="BQ1258" s="85"/>
      <c r="BR1258" s="85"/>
      <c r="BS1258" s="85"/>
      <c r="BT1258" s="85"/>
      <c r="BU1258" s="85"/>
      <c r="BV1258" s="85"/>
      <c r="BW1258" s="85"/>
      <c r="BX1258" s="85"/>
      <c r="BY1258" s="85"/>
      <c r="BZ1258" s="85"/>
      <c r="CA1258" s="85"/>
      <c r="CB1258" s="85"/>
      <c r="CC1258" s="85"/>
      <c r="CD1258" s="85"/>
      <c r="CE1258" s="85"/>
      <c r="CF1258" s="85"/>
      <c r="CG1258" s="85"/>
      <c r="CH1258" s="85"/>
      <c r="CI1258" s="85"/>
      <c r="CJ1258" s="85"/>
      <c r="CK1258" s="85"/>
      <c r="CL1258" s="85"/>
      <c r="CM1258" s="85"/>
      <c r="CN1258" s="85"/>
      <c r="CO1258" s="85"/>
      <c r="CP1258" s="85"/>
      <c r="CQ1258" s="85"/>
      <c r="CR1258" s="85"/>
      <c r="CS1258" s="85"/>
      <c r="CT1258" s="85"/>
      <c r="CU1258" s="85"/>
      <c r="CV1258" s="85"/>
      <c r="CW1258" s="85"/>
      <c r="CX1258" s="85"/>
      <c r="CY1258" s="85"/>
      <c r="CZ1258" s="85"/>
      <c r="DA1258" s="85"/>
      <c r="DB1258" s="85"/>
      <c r="DC1258" s="85"/>
      <c r="DD1258" s="85"/>
      <c r="DE1258" s="85"/>
      <c r="DF1258" s="85"/>
      <c r="DG1258" s="85"/>
      <c r="DH1258" s="85"/>
      <c r="DI1258" s="85"/>
      <c r="DJ1258" s="85"/>
      <c r="DK1258" s="85"/>
      <c r="DL1258" s="85"/>
    </row>
    <row r="1259" spans="1:116" s="12" customFormat="1" ht="48" customHeight="1">
      <c r="A1259" s="13"/>
      <c r="B1259" s="100"/>
      <c r="C1259" s="108"/>
      <c r="D1259" s="106"/>
      <c r="E1259" s="109"/>
      <c r="F1259" s="31"/>
      <c r="G1259" s="92"/>
      <c r="H1259" s="92">
        <f t="shared" si="21"/>
        <v>0</v>
      </c>
      <c r="I1259" s="102"/>
      <c r="J1259" s="107"/>
      <c r="K1259" s="105"/>
      <c r="L1259" s="107"/>
      <c r="M1259" s="103"/>
      <c r="N1259" s="107"/>
      <c r="O1259" s="101"/>
      <c r="P1259" s="101"/>
      <c r="Q1259" s="22"/>
      <c r="R1259" s="23"/>
      <c r="S1259" s="85"/>
      <c r="T1259" s="85"/>
      <c r="U1259" s="85"/>
      <c r="V1259" s="85"/>
      <c r="W1259" s="85"/>
      <c r="X1259" s="85"/>
      <c r="Y1259" s="85"/>
      <c r="Z1259" s="85"/>
      <c r="AA1259" s="85"/>
      <c r="AB1259" s="85"/>
      <c r="AC1259" s="85"/>
      <c r="AD1259" s="85"/>
      <c r="AE1259" s="85"/>
      <c r="AF1259" s="85"/>
      <c r="AG1259" s="85"/>
      <c r="AH1259" s="85"/>
      <c r="AI1259" s="85"/>
      <c r="AJ1259" s="85"/>
      <c r="AK1259" s="85"/>
      <c r="AL1259" s="85"/>
      <c r="AM1259" s="85"/>
      <c r="AN1259" s="85"/>
      <c r="AO1259" s="85"/>
      <c r="AP1259" s="85"/>
      <c r="AQ1259" s="85"/>
      <c r="AR1259" s="85"/>
      <c r="AS1259" s="85"/>
      <c r="AT1259" s="85"/>
      <c r="AU1259" s="85"/>
      <c r="AV1259" s="85"/>
      <c r="AW1259" s="85"/>
      <c r="AX1259" s="85"/>
      <c r="AY1259" s="85"/>
      <c r="AZ1259" s="85"/>
      <c r="BA1259" s="85"/>
      <c r="BB1259" s="85"/>
      <c r="BC1259" s="85"/>
      <c r="BD1259" s="85"/>
      <c r="BE1259" s="85"/>
      <c r="BF1259" s="85"/>
      <c r="BG1259" s="85"/>
      <c r="BH1259" s="85"/>
      <c r="BI1259" s="85"/>
      <c r="BJ1259" s="85"/>
      <c r="BK1259" s="85"/>
      <c r="BL1259" s="85"/>
      <c r="BM1259" s="85"/>
      <c r="BN1259" s="85"/>
      <c r="BO1259" s="85"/>
      <c r="BP1259" s="85"/>
      <c r="BQ1259" s="85"/>
      <c r="BR1259" s="85"/>
      <c r="BS1259" s="85"/>
      <c r="BT1259" s="85"/>
      <c r="BU1259" s="85"/>
      <c r="BV1259" s="85"/>
      <c r="BW1259" s="85"/>
      <c r="BX1259" s="85"/>
      <c r="BY1259" s="85"/>
      <c r="BZ1259" s="85"/>
      <c r="CA1259" s="85"/>
      <c r="CB1259" s="85"/>
      <c r="CC1259" s="85"/>
      <c r="CD1259" s="85"/>
      <c r="CE1259" s="85"/>
      <c r="CF1259" s="85"/>
      <c r="CG1259" s="85"/>
      <c r="CH1259" s="85"/>
      <c r="CI1259" s="85"/>
      <c r="CJ1259" s="85"/>
      <c r="CK1259" s="85"/>
      <c r="CL1259" s="85"/>
      <c r="CM1259" s="85"/>
      <c r="CN1259" s="85"/>
      <c r="CO1259" s="85"/>
      <c r="CP1259" s="85"/>
      <c r="CQ1259" s="85"/>
      <c r="CR1259" s="85"/>
      <c r="CS1259" s="85"/>
      <c r="CT1259" s="85"/>
      <c r="CU1259" s="85"/>
      <c r="CV1259" s="85"/>
      <c r="CW1259" s="85"/>
      <c r="CX1259" s="85"/>
      <c r="CY1259" s="85"/>
      <c r="CZ1259" s="85"/>
      <c r="DA1259" s="85"/>
      <c r="DB1259" s="85"/>
      <c r="DC1259" s="85"/>
      <c r="DD1259" s="85"/>
      <c r="DE1259" s="85"/>
      <c r="DF1259" s="85"/>
      <c r="DG1259" s="85"/>
      <c r="DH1259" s="85"/>
      <c r="DI1259" s="85"/>
      <c r="DJ1259" s="85"/>
      <c r="DK1259" s="85"/>
      <c r="DL1259" s="85"/>
    </row>
    <row r="1260" spans="1:116" s="12" customFormat="1" ht="48" customHeight="1">
      <c r="A1260" s="13"/>
      <c r="B1260" s="100"/>
      <c r="C1260" s="108"/>
      <c r="D1260" s="106"/>
      <c r="E1260" s="109"/>
      <c r="F1260" s="31"/>
      <c r="G1260" s="92"/>
      <c r="H1260" s="92">
        <f t="shared" si="21"/>
        <v>0</v>
      </c>
      <c r="I1260" s="102"/>
      <c r="J1260" s="107"/>
      <c r="K1260" s="105"/>
      <c r="L1260" s="107"/>
      <c r="M1260" s="103"/>
      <c r="N1260" s="107"/>
      <c r="O1260" s="101"/>
      <c r="P1260" s="101"/>
      <c r="Q1260" s="22"/>
      <c r="R1260" s="23"/>
      <c r="S1260" s="85"/>
      <c r="T1260" s="85"/>
      <c r="U1260" s="85"/>
      <c r="V1260" s="85"/>
      <c r="W1260" s="85"/>
      <c r="X1260" s="85"/>
      <c r="Y1260" s="85"/>
      <c r="Z1260" s="85"/>
      <c r="AA1260" s="85"/>
      <c r="AB1260" s="85"/>
      <c r="AC1260" s="85"/>
      <c r="AD1260" s="85"/>
      <c r="AE1260" s="85"/>
      <c r="AF1260" s="85"/>
      <c r="AG1260" s="85"/>
      <c r="AH1260" s="85"/>
      <c r="AI1260" s="85"/>
      <c r="AJ1260" s="85"/>
      <c r="AK1260" s="85"/>
      <c r="AL1260" s="85"/>
      <c r="AM1260" s="85"/>
      <c r="AN1260" s="85"/>
      <c r="AO1260" s="85"/>
      <c r="AP1260" s="85"/>
      <c r="AQ1260" s="85"/>
      <c r="AR1260" s="85"/>
      <c r="AS1260" s="85"/>
      <c r="AT1260" s="85"/>
      <c r="AU1260" s="85"/>
      <c r="AV1260" s="85"/>
      <c r="AW1260" s="85"/>
      <c r="AX1260" s="85"/>
      <c r="AY1260" s="85"/>
      <c r="AZ1260" s="85"/>
      <c r="BA1260" s="85"/>
      <c r="BB1260" s="85"/>
      <c r="BC1260" s="85"/>
      <c r="BD1260" s="85"/>
      <c r="BE1260" s="85"/>
      <c r="BF1260" s="85"/>
      <c r="BG1260" s="85"/>
      <c r="BH1260" s="85"/>
      <c r="BI1260" s="85"/>
      <c r="BJ1260" s="85"/>
      <c r="BK1260" s="85"/>
      <c r="BL1260" s="85"/>
      <c r="BM1260" s="85"/>
      <c r="BN1260" s="85"/>
      <c r="BO1260" s="85"/>
      <c r="BP1260" s="85"/>
      <c r="BQ1260" s="85"/>
      <c r="BR1260" s="85"/>
      <c r="BS1260" s="85"/>
      <c r="BT1260" s="85"/>
      <c r="BU1260" s="85"/>
      <c r="BV1260" s="85"/>
      <c r="BW1260" s="85"/>
      <c r="BX1260" s="85"/>
      <c r="BY1260" s="85"/>
      <c r="BZ1260" s="85"/>
      <c r="CA1260" s="85"/>
      <c r="CB1260" s="85"/>
      <c r="CC1260" s="85"/>
      <c r="CD1260" s="85"/>
      <c r="CE1260" s="85"/>
      <c r="CF1260" s="85"/>
      <c r="CG1260" s="85"/>
      <c r="CH1260" s="85"/>
      <c r="CI1260" s="85"/>
      <c r="CJ1260" s="85"/>
      <c r="CK1260" s="85"/>
      <c r="CL1260" s="85"/>
      <c r="CM1260" s="85"/>
      <c r="CN1260" s="85"/>
      <c r="CO1260" s="85"/>
      <c r="CP1260" s="85"/>
      <c r="CQ1260" s="85"/>
      <c r="CR1260" s="85"/>
      <c r="CS1260" s="85"/>
      <c r="CT1260" s="85"/>
      <c r="CU1260" s="85"/>
      <c r="CV1260" s="85"/>
      <c r="CW1260" s="85"/>
      <c r="CX1260" s="85"/>
      <c r="CY1260" s="85"/>
      <c r="CZ1260" s="85"/>
      <c r="DA1260" s="85"/>
      <c r="DB1260" s="85"/>
      <c r="DC1260" s="85"/>
      <c r="DD1260" s="85"/>
      <c r="DE1260" s="85"/>
      <c r="DF1260" s="85"/>
      <c r="DG1260" s="85"/>
      <c r="DH1260" s="85"/>
      <c r="DI1260" s="85"/>
      <c r="DJ1260" s="85"/>
      <c r="DK1260" s="85"/>
      <c r="DL1260" s="85"/>
    </row>
    <row r="1261" spans="1:116" s="12" customFormat="1" ht="48" customHeight="1">
      <c r="A1261" s="13"/>
      <c r="B1261" s="100"/>
      <c r="C1261" s="108"/>
      <c r="D1261" s="106"/>
      <c r="E1261" s="109"/>
      <c r="F1261" s="31"/>
      <c r="G1261" s="92"/>
      <c r="H1261" s="92">
        <f t="shared" si="21"/>
        <v>0</v>
      </c>
      <c r="I1261" s="102"/>
      <c r="J1261" s="107"/>
      <c r="K1261" s="105"/>
      <c r="L1261" s="107"/>
      <c r="M1261" s="103"/>
      <c r="N1261" s="107"/>
      <c r="O1261" s="101"/>
      <c r="P1261" s="101"/>
      <c r="Q1261" s="22"/>
      <c r="R1261" s="23"/>
      <c r="S1261" s="85"/>
      <c r="T1261" s="85"/>
      <c r="U1261" s="85"/>
      <c r="V1261" s="85"/>
      <c r="W1261" s="85"/>
      <c r="X1261" s="85"/>
      <c r="Y1261" s="85"/>
      <c r="Z1261" s="85"/>
      <c r="AA1261" s="85"/>
      <c r="AB1261" s="85"/>
      <c r="AC1261" s="85"/>
      <c r="AD1261" s="85"/>
      <c r="AE1261" s="85"/>
      <c r="AF1261" s="85"/>
      <c r="AG1261" s="85"/>
      <c r="AH1261" s="85"/>
      <c r="AI1261" s="85"/>
      <c r="AJ1261" s="85"/>
      <c r="AK1261" s="85"/>
      <c r="AL1261" s="85"/>
      <c r="AM1261" s="85"/>
      <c r="AN1261" s="85"/>
      <c r="AO1261" s="85"/>
      <c r="AP1261" s="85"/>
      <c r="AQ1261" s="85"/>
      <c r="AR1261" s="85"/>
      <c r="AS1261" s="85"/>
      <c r="AT1261" s="85"/>
      <c r="AU1261" s="85"/>
      <c r="AV1261" s="85"/>
      <c r="AW1261" s="85"/>
      <c r="AX1261" s="85"/>
      <c r="AY1261" s="85"/>
      <c r="AZ1261" s="85"/>
      <c r="BA1261" s="85"/>
      <c r="BB1261" s="85"/>
      <c r="BC1261" s="85"/>
      <c r="BD1261" s="85"/>
      <c r="BE1261" s="85"/>
      <c r="BF1261" s="85"/>
      <c r="BG1261" s="85"/>
      <c r="BH1261" s="85"/>
      <c r="BI1261" s="85"/>
      <c r="BJ1261" s="85"/>
      <c r="BK1261" s="85"/>
      <c r="BL1261" s="85"/>
      <c r="BM1261" s="85"/>
      <c r="BN1261" s="85"/>
      <c r="BO1261" s="85"/>
      <c r="BP1261" s="85"/>
      <c r="BQ1261" s="85"/>
      <c r="BR1261" s="85"/>
      <c r="BS1261" s="85"/>
      <c r="BT1261" s="85"/>
      <c r="BU1261" s="85"/>
      <c r="BV1261" s="85"/>
      <c r="BW1261" s="85"/>
      <c r="BX1261" s="85"/>
      <c r="BY1261" s="85"/>
      <c r="BZ1261" s="85"/>
      <c r="CA1261" s="85"/>
      <c r="CB1261" s="85"/>
      <c r="CC1261" s="85"/>
      <c r="CD1261" s="85"/>
      <c r="CE1261" s="85"/>
      <c r="CF1261" s="85"/>
      <c r="CG1261" s="85"/>
      <c r="CH1261" s="85"/>
      <c r="CI1261" s="85"/>
      <c r="CJ1261" s="85"/>
      <c r="CK1261" s="85"/>
      <c r="CL1261" s="85"/>
      <c r="CM1261" s="85"/>
      <c r="CN1261" s="85"/>
      <c r="CO1261" s="85"/>
      <c r="CP1261" s="85"/>
      <c r="CQ1261" s="85"/>
      <c r="CR1261" s="85"/>
      <c r="CS1261" s="85"/>
      <c r="CT1261" s="85"/>
      <c r="CU1261" s="85"/>
      <c r="CV1261" s="85"/>
      <c r="CW1261" s="85"/>
      <c r="CX1261" s="85"/>
      <c r="CY1261" s="85"/>
      <c r="CZ1261" s="85"/>
      <c r="DA1261" s="85"/>
      <c r="DB1261" s="85"/>
      <c r="DC1261" s="85"/>
      <c r="DD1261" s="85"/>
      <c r="DE1261" s="85"/>
      <c r="DF1261" s="85"/>
      <c r="DG1261" s="85"/>
      <c r="DH1261" s="85"/>
      <c r="DI1261" s="85"/>
      <c r="DJ1261" s="85"/>
      <c r="DK1261" s="85"/>
      <c r="DL1261" s="85"/>
    </row>
    <row r="1262" spans="1:116" s="12" customFormat="1" ht="48" customHeight="1">
      <c r="A1262" s="13"/>
      <c r="B1262" s="100"/>
      <c r="C1262" s="108"/>
      <c r="D1262" s="106"/>
      <c r="E1262" s="109"/>
      <c r="F1262" s="31"/>
      <c r="G1262" s="92"/>
      <c r="H1262" s="92">
        <f t="shared" si="21"/>
        <v>0</v>
      </c>
      <c r="I1262" s="102"/>
      <c r="J1262" s="107"/>
      <c r="K1262" s="105"/>
      <c r="L1262" s="107"/>
      <c r="M1262" s="103"/>
      <c r="N1262" s="107"/>
      <c r="O1262" s="101"/>
      <c r="P1262" s="101"/>
      <c r="Q1262" s="22"/>
      <c r="R1262" s="23"/>
      <c r="S1262" s="85"/>
      <c r="T1262" s="85"/>
      <c r="U1262" s="85"/>
      <c r="V1262" s="85"/>
      <c r="W1262" s="85"/>
      <c r="X1262" s="85"/>
      <c r="Y1262" s="85"/>
      <c r="Z1262" s="85"/>
      <c r="AA1262" s="85"/>
      <c r="AB1262" s="85"/>
      <c r="AC1262" s="85"/>
      <c r="AD1262" s="85"/>
      <c r="AE1262" s="85"/>
      <c r="AF1262" s="85"/>
      <c r="AG1262" s="85"/>
      <c r="AH1262" s="85"/>
      <c r="AI1262" s="85"/>
      <c r="AJ1262" s="85"/>
      <c r="AK1262" s="85"/>
      <c r="AL1262" s="85"/>
      <c r="AM1262" s="85"/>
      <c r="AN1262" s="85"/>
      <c r="AO1262" s="85"/>
      <c r="AP1262" s="85"/>
      <c r="AQ1262" s="85"/>
      <c r="AR1262" s="85"/>
      <c r="AS1262" s="85"/>
      <c r="AT1262" s="85"/>
      <c r="AU1262" s="85"/>
      <c r="AV1262" s="85"/>
      <c r="AW1262" s="85"/>
      <c r="AX1262" s="85"/>
      <c r="AY1262" s="85"/>
      <c r="AZ1262" s="85"/>
      <c r="BA1262" s="85"/>
      <c r="BB1262" s="85"/>
      <c r="BC1262" s="85"/>
      <c r="BD1262" s="85"/>
      <c r="BE1262" s="85"/>
      <c r="BF1262" s="85"/>
      <c r="BG1262" s="85"/>
      <c r="BH1262" s="85"/>
      <c r="BI1262" s="85"/>
      <c r="BJ1262" s="85"/>
      <c r="BK1262" s="85"/>
      <c r="BL1262" s="85"/>
      <c r="BM1262" s="85"/>
      <c r="BN1262" s="85"/>
      <c r="BO1262" s="85"/>
      <c r="BP1262" s="85"/>
      <c r="BQ1262" s="85"/>
      <c r="BR1262" s="85"/>
      <c r="BS1262" s="85"/>
      <c r="BT1262" s="85"/>
      <c r="BU1262" s="85"/>
      <c r="BV1262" s="85"/>
      <c r="BW1262" s="85"/>
      <c r="BX1262" s="85"/>
      <c r="BY1262" s="85"/>
      <c r="BZ1262" s="85"/>
      <c r="CA1262" s="85"/>
      <c r="CB1262" s="85"/>
      <c r="CC1262" s="85"/>
      <c r="CD1262" s="85"/>
      <c r="CE1262" s="85"/>
      <c r="CF1262" s="85"/>
      <c r="CG1262" s="85"/>
      <c r="CH1262" s="85"/>
      <c r="CI1262" s="85"/>
      <c r="CJ1262" s="85"/>
      <c r="CK1262" s="85"/>
      <c r="CL1262" s="85"/>
      <c r="CM1262" s="85"/>
      <c r="CN1262" s="85"/>
      <c r="CO1262" s="85"/>
      <c r="CP1262" s="85"/>
      <c r="CQ1262" s="85"/>
      <c r="CR1262" s="85"/>
      <c r="CS1262" s="85"/>
      <c r="CT1262" s="85"/>
      <c r="CU1262" s="85"/>
      <c r="CV1262" s="85"/>
      <c r="CW1262" s="85"/>
      <c r="CX1262" s="85"/>
      <c r="CY1262" s="85"/>
      <c r="CZ1262" s="85"/>
      <c r="DA1262" s="85"/>
      <c r="DB1262" s="85"/>
      <c r="DC1262" s="85"/>
      <c r="DD1262" s="85"/>
      <c r="DE1262" s="85"/>
      <c r="DF1262" s="85"/>
      <c r="DG1262" s="85"/>
      <c r="DH1262" s="85"/>
      <c r="DI1262" s="85"/>
      <c r="DJ1262" s="85"/>
      <c r="DK1262" s="85"/>
      <c r="DL1262" s="85"/>
    </row>
    <row r="1263" spans="1:116" s="12" customFormat="1" ht="48" customHeight="1">
      <c r="A1263" s="13"/>
      <c r="B1263" s="100"/>
      <c r="C1263" s="108"/>
      <c r="D1263" s="106"/>
      <c r="E1263" s="109"/>
      <c r="F1263" s="31"/>
      <c r="G1263" s="92"/>
      <c r="H1263" s="92">
        <f t="shared" si="21"/>
        <v>0</v>
      </c>
      <c r="I1263" s="102"/>
      <c r="J1263" s="107"/>
      <c r="K1263" s="105"/>
      <c r="L1263" s="107"/>
      <c r="M1263" s="103"/>
      <c r="N1263" s="107"/>
      <c r="O1263" s="101"/>
      <c r="P1263" s="101"/>
      <c r="Q1263" s="22"/>
      <c r="R1263" s="23"/>
      <c r="S1263" s="85"/>
      <c r="T1263" s="85"/>
      <c r="U1263" s="85"/>
      <c r="V1263" s="85"/>
      <c r="W1263" s="85"/>
      <c r="X1263" s="85"/>
      <c r="Y1263" s="85"/>
      <c r="Z1263" s="85"/>
      <c r="AA1263" s="85"/>
      <c r="AB1263" s="85"/>
      <c r="AC1263" s="85"/>
      <c r="AD1263" s="85"/>
      <c r="AE1263" s="85"/>
      <c r="AF1263" s="85"/>
      <c r="AG1263" s="85"/>
      <c r="AH1263" s="85"/>
      <c r="AI1263" s="85"/>
      <c r="AJ1263" s="85"/>
      <c r="AK1263" s="85"/>
      <c r="AL1263" s="85"/>
      <c r="AM1263" s="85"/>
      <c r="AN1263" s="85"/>
      <c r="AO1263" s="85"/>
      <c r="AP1263" s="85"/>
      <c r="AQ1263" s="85"/>
      <c r="AR1263" s="85"/>
      <c r="AS1263" s="85"/>
      <c r="AT1263" s="85"/>
      <c r="AU1263" s="85"/>
      <c r="AV1263" s="85"/>
      <c r="AW1263" s="85"/>
      <c r="AX1263" s="85"/>
      <c r="AY1263" s="85"/>
      <c r="AZ1263" s="85"/>
      <c r="BA1263" s="85"/>
      <c r="BB1263" s="85"/>
      <c r="BC1263" s="85"/>
      <c r="BD1263" s="85"/>
      <c r="BE1263" s="85"/>
      <c r="BF1263" s="85"/>
      <c r="BG1263" s="85"/>
      <c r="BH1263" s="85"/>
      <c r="BI1263" s="85"/>
      <c r="BJ1263" s="85"/>
      <c r="BK1263" s="85"/>
      <c r="BL1263" s="85"/>
      <c r="BM1263" s="85"/>
      <c r="BN1263" s="85"/>
      <c r="BO1263" s="85"/>
      <c r="BP1263" s="85"/>
      <c r="BQ1263" s="85"/>
      <c r="BR1263" s="85"/>
      <c r="BS1263" s="85"/>
      <c r="BT1263" s="85"/>
      <c r="BU1263" s="85"/>
      <c r="BV1263" s="85"/>
      <c r="BW1263" s="85"/>
      <c r="BX1263" s="85"/>
      <c r="BY1263" s="85"/>
      <c r="BZ1263" s="85"/>
      <c r="CA1263" s="85"/>
      <c r="CB1263" s="85"/>
      <c r="CC1263" s="85"/>
      <c r="CD1263" s="85"/>
      <c r="CE1263" s="85"/>
      <c r="CF1263" s="85"/>
      <c r="CG1263" s="85"/>
      <c r="CH1263" s="85"/>
      <c r="CI1263" s="85"/>
      <c r="CJ1263" s="85"/>
      <c r="CK1263" s="85"/>
      <c r="CL1263" s="85"/>
      <c r="CM1263" s="85"/>
      <c r="CN1263" s="85"/>
      <c r="CO1263" s="85"/>
      <c r="CP1263" s="85"/>
      <c r="CQ1263" s="85"/>
      <c r="CR1263" s="85"/>
      <c r="CS1263" s="85"/>
      <c r="CT1263" s="85"/>
      <c r="CU1263" s="85"/>
      <c r="CV1263" s="85"/>
      <c r="CW1263" s="85"/>
      <c r="CX1263" s="85"/>
      <c r="CY1263" s="85"/>
      <c r="CZ1263" s="85"/>
      <c r="DA1263" s="85"/>
      <c r="DB1263" s="85"/>
      <c r="DC1263" s="85"/>
      <c r="DD1263" s="85"/>
      <c r="DE1263" s="85"/>
      <c r="DF1263" s="85"/>
      <c r="DG1263" s="85"/>
      <c r="DH1263" s="85"/>
      <c r="DI1263" s="85"/>
      <c r="DJ1263" s="85"/>
      <c r="DK1263" s="85"/>
      <c r="DL1263" s="85"/>
    </row>
    <row r="1264" spans="1:116" s="12" customFormat="1" ht="48" customHeight="1">
      <c r="A1264" s="13"/>
      <c r="B1264" s="100"/>
      <c r="C1264" s="108"/>
      <c r="D1264" s="106"/>
      <c r="E1264" s="109"/>
      <c r="F1264" s="31"/>
      <c r="G1264" s="92"/>
      <c r="H1264" s="92">
        <f t="shared" si="21"/>
        <v>0</v>
      </c>
      <c r="I1264" s="102"/>
      <c r="J1264" s="107"/>
      <c r="K1264" s="105"/>
      <c r="L1264" s="107"/>
      <c r="M1264" s="103"/>
      <c r="N1264" s="107"/>
      <c r="O1264" s="101"/>
      <c r="P1264" s="101"/>
      <c r="Q1264" s="22"/>
      <c r="R1264" s="23"/>
      <c r="S1264" s="85"/>
      <c r="T1264" s="85"/>
      <c r="U1264" s="85"/>
      <c r="V1264" s="85"/>
      <c r="W1264" s="85"/>
      <c r="X1264" s="85"/>
      <c r="Y1264" s="85"/>
      <c r="Z1264" s="85"/>
      <c r="AA1264" s="85"/>
      <c r="AB1264" s="85"/>
      <c r="AC1264" s="85"/>
      <c r="AD1264" s="85"/>
      <c r="AE1264" s="85"/>
      <c r="AF1264" s="85"/>
      <c r="AG1264" s="85"/>
      <c r="AH1264" s="85"/>
      <c r="AI1264" s="85"/>
      <c r="AJ1264" s="85"/>
      <c r="AK1264" s="85"/>
      <c r="AL1264" s="85"/>
      <c r="AM1264" s="85"/>
      <c r="AN1264" s="85"/>
      <c r="AO1264" s="85"/>
      <c r="AP1264" s="85"/>
      <c r="AQ1264" s="85"/>
      <c r="AR1264" s="85"/>
      <c r="AS1264" s="85"/>
      <c r="AT1264" s="85"/>
      <c r="AU1264" s="85"/>
      <c r="AV1264" s="85"/>
      <c r="AW1264" s="85"/>
      <c r="AX1264" s="85"/>
      <c r="AY1264" s="85"/>
      <c r="AZ1264" s="85"/>
      <c r="BA1264" s="85"/>
      <c r="BB1264" s="85"/>
      <c r="BC1264" s="85"/>
      <c r="BD1264" s="85"/>
      <c r="BE1264" s="85"/>
      <c r="BF1264" s="85"/>
      <c r="BG1264" s="85"/>
      <c r="BH1264" s="85"/>
      <c r="BI1264" s="85"/>
      <c r="BJ1264" s="85"/>
      <c r="BK1264" s="85"/>
      <c r="BL1264" s="85"/>
      <c r="BM1264" s="85"/>
      <c r="BN1264" s="85"/>
      <c r="BO1264" s="85"/>
      <c r="BP1264" s="85"/>
      <c r="BQ1264" s="85"/>
      <c r="BR1264" s="85"/>
      <c r="BS1264" s="85"/>
      <c r="BT1264" s="85"/>
      <c r="BU1264" s="85"/>
      <c r="BV1264" s="85"/>
      <c r="BW1264" s="85"/>
      <c r="BX1264" s="85"/>
      <c r="BY1264" s="85"/>
      <c r="BZ1264" s="85"/>
      <c r="CA1264" s="85"/>
      <c r="CB1264" s="85"/>
      <c r="CC1264" s="85"/>
      <c r="CD1264" s="85"/>
      <c r="CE1264" s="85"/>
      <c r="CF1264" s="85"/>
      <c r="CG1264" s="85"/>
      <c r="CH1264" s="85"/>
      <c r="CI1264" s="85"/>
      <c r="CJ1264" s="85"/>
      <c r="CK1264" s="85"/>
      <c r="CL1264" s="85"/>
      <c r="CM1264" s="85"/>
      <c r="CN1264" s="85"/>
      <c r="CO1264" s="85"/>
      <c r="CP1264" s="85"/>
      <c r="CQ1264" s="85"/>
      <c r="CR1264" s="85"/>
      <c r="CS1264" s="85"/>
      <c r="CT1264" s="85"/>
      <c r="CU1264" s="85"/>
      <c r="CV1264" s="85"/>
      <c r="CW1264" s="85"/>
      <c r="CX1264" s="85"/>
      <c r="CY1264" s="85"/>
      <c r="CZ1264" s="85"/>
      <c r="DA1264" s="85"/>
      <c r="DB1264" s="85"/>
      <c r="DC1264" s="85"/>
      <c r="DD1264" s="85"/>
      <c r="DE1264" s="85"/>
      <c r="DF1264" s="85"/>
      <c r="DG1264" s="85"/>
      <c r="DH1264" s="85"/>
      <c r="DI1264" s="85"/>
      <c r="DJ1264" s="85"/>
      <c r="DK1264" s="85"/>
      <c r="DL1264" s="85"/>
    </row>
    <row r="1265" spans="1:116" s="12" customFormat="1" ht="48" customHeight="1">
      <c r="A1265" s="13"/>
      <c r="B1265" s="100"/>
      <c r="C1265" s="108"/>
      <c r="D1265" s="106"/>
      <c r="E1265" s="109"/>
      <c r="F1265" s="31"/>
      <c r="G1265" s="92"/>
      <c r="H1265" s="92">
        <f t="shared" si="21"/>
        <v>0</v>
      </c>
      <c r="I1265" s="102"/>
      <c r="J1265" s="107"/>
      <c r="K1265" s="105"/>
      <c r="L1265" s="107"/>
      <c r="M1265" s="103"/>
      <c r="N1265" s="107"/>
      <c r="O1265" s="101"/>
      <c r="P1265" s="101"/>
      <c r="Q1265" s="22"/>
      <c r="R1265" s="23"/>
      <c r="S1265" s="85"/>
      <c r="T1265" s="85"/>
      <c r="U1265" s="85"/>
      <c r="V1265" s="85"/>
      <c r="W1265" s="85"/>
      <c r="X1265" s="85"/>
      <c r="Y1265" s="85"/>
      <c r="Z1265" s="85"/>
      <c r="AA1265" s="85"/>
      <c r="AB1265" s="85"/>
      <c r="AC1265" s="85"/>
      <c r="AD1265" s="85"/>
      <c r="AE1265" s="85"/>
      <c r="AF1265" s="85"/>
      <c r="AG1265" s="85"/>
      <c r="AH1265" s="85"/>
      <c r="AI1265" s="85"/>
      <c r="AJ1265" s="85"/>
      <c r="AK1265" s="85"/>
      <c r="AL1265" s="85"/>
      <c r="AM1265" s="85"/>
      <c r="AN1265" s="85"/>
      <c r="AO1265" s="85"/>
      <c r="AP1265" s="85"/>
      <c r="AQ1265" s="85"/>
      <c r="AR1265" s="85"/>
      <c r="AS1265" s="85"/>
      <c r="AT1265" s="85"/>
      <c r="AU1265" s="85"/>
      <c r="AV1265" s="85"/>
      <c r="AW1265" s="85"/>
      <c r="AX1265" s="85"/>
      <c r="AY1265" s="85"/>
      <c r="AZ1265" s="85"/>
      <c r="BA1265" s="85"/>
      <c r="BB1265" s="85"/>
      <c r="BC1265" s="85"/>
      <c r="BD1265" s="85"/>
      <c r="BE1265" s="85"/>
      <c r="BF1265" s="85"/>
      <c r="BG1265" s="85"/>
      <c r="BH1265" s="85"/>
      <c r="BI1265" s="85"/>
      <c r="BJ1265" s="85"/>
      <c r="BK1265" s="85"/>
      <c r="BL1265" s="85"/>
      <c r="BM1265" s="85"/>
      <c r="BN1265" s="85"/>
      <c r="BO1265" s="85"/>
      <c r="BP1265" s="85"/>
      <c r="BQ1265" s="85"/>
      <c r="BR1265" s="85"/>
      <c r="BS1265" s="85"/>
      <c r="BT1265" s="85"/>
      <c r="BU1265" s="85"/>
      <c r="BV1265" s="85"/>
      <c r="BW1265" s="85"/>
      <c r="BX1265" s="85"/>
      <c r="BY1265" s="85"/>
      <c r="BZ1265" s="85"/>
      <c r="CA1265" s="85"/>
      <c r="CB1265" s="85"/>
      <c r="CC1265" s="85"/>
      <c r="CD1265" s="85"/>
      <c r="CE1265" s="85"/>
      <c r="CF1265" s="85"/>
      <c r="CG1265" s="85"/>
      <c r="CH1265" s="85"/>
      <c r="CI1265" s="85"/>
      <c r="CJ1265" s="85"/>
      <c r="CK1265" s="85"/>
      <c r="CL1265" s="85"/>
      <c r="CM1265" s="85"/>
      <c r="CN1265" s="85"/>
      <c r="CO1265" s="85"/>
      <c r="CP1265" s="85"/>
      <c r="CQ1265" s="85"/>
      <c r="CR1265" s="85"/>
      <c r="CS1265" s="85"/>
      <c r="CT1265" s="85"/>
      <c r="CU1265" s="85"/>
      <c r="CV1265" s="85"/>
      <c r="CW1265" s="85"/>
      <c r="CX1265" s="85"/>
      <c r="CY1265" s="85"/>
      <c r="CZ1265" s="85"/>
      <c r="DA1265" s="85"/>
      <c r="DB1265" s="85"/>
      <c r="DC1265" s="85"/>
      <c r="DD1265" s="85"/>
      <c r="DE1265" s="85"/>
      <c r="DF1265" s="85"/>
      <c r="DG1265" s="85"/>
      <c r="DH1265" s="85"/>
      <c r="DI1265" s="85"/>
      <c r="DJ1265" s="85"/>
      <c r="DK1265" s="85"/>
      <c r="DL1265" s="85"/>
    </row>
    <row r="1266" spans="1:116" s="12" customFormat="1" ht="48" customHeight="1">
      <c r="A1266" s="13"/>
      <c r="B1266" s="100"/>
      <c r="C1266" s="108"/>
      <c r="D1266" s="106"/>
      <c r="E1266" s="109"/>
      <c r="F1266" s="31"/>
      <c r="G1266" s="92"/>
      <c r="H1266" s="92">
        <f t="shared" si="21"/>
        <v>0</v>
      </c>
      <c r="I1266" s="102"/>
      <c r="J1266" s="107"/>
      <c r="K1266" s="105"/>
      <c r="L1266" s="107"/>
      <c r="M1266" s="103"/>
      <c r="N1266" s="107"/>
      <c r="O1266" s="101"/>
      <c r="P1266" s="101"/>
      <c r="Q1266" s="22"/>
      <c r="R1266" s="23"/>
      <c r="S1266" s="85"/>
      <c r="T1266" s="85"/>
      <c r="U1266" s="85"/>
      <c r="V1266" s="85"/>
      <c r="W1266" s="85"/>
      <c r="X1266" s="85"/>
      <c r="Y1266" s="85"/>
      <c r="Z1266" s="85"/>
      <c r="AA1266" s="85"/>
      <c r="AB1266" s="85"/>
      <c r="AC1266" s="85"/>
      <c r="AD1266" s="85"/>
      <c r="AE1266" s="85"/>
      <c r="AF1266" s="85"/>
      <c r="AG1266" s="85"/>
      <c r="AH1266" s="85"/>
      <c r="AI1266" s="85"/>
      <c r="AJ1266" s="85"/>
      <c r="AK1266" s="85"/>
      <c r="AL1266" s="85"/>
      <c r="AM1266" s="85"/>
      <c r="AN1266" s="85"/>
      <c r="AO1266" s="85"/>
      <c r="AP1266" s="85"/>
      <c r="AQ1266" s="85"/>
      <c r="AR1266" s="85"/>
      <c r="AS1266" s="85"/>
      <c r="AT1266" s="85"/>
      <c r="AU1266" s="85"/>
      <c r="AV1266" s="85"/>
      <c r="AW1266" s="85"/>
      <c r="AX1266" s="85"/>
      <c r="AY1266" s="85"/>
      <c r="AZ1266" s="85"/>
      <c r="BA1266" s="85"/>
      <c r="BB1266" s="85"/>
      <c r="BC1266" s="85"/>
      <c r="BD1266" s="85"/>
      <c r="BE1266" s="85"/>
      <c r="BF1266" s="85"/>
      <c r="BG1266" s="85"/>
      <c r="BH1266" s="85"/>
      <c r="BI1266" s="85"/>
      <c r="BJ1266" s="85"/>
      <c r="BK1266" s="85"/>
      <c r="BL1266" s="85"/>
      <c r="BM1266" s="85"/>
      <c r="BN1266" s="85"/>
      <c r="BO1266" s="85"/>
      <c r="BP1266" s="85"/>
      <c r="BQ1266" s="85"/>
      <c r="BR1266" s="85"/>
      <c r="BS1266" s="85"/>
      <c r="BT1266" s="85"/>
      <c r="BU1266" s="85"/>
      <c r="BV1266" s="85"/>
      <c r="BW1266" s="85"/>
      <c r="BX1266" s="85"/>
      <c r="BY1266" s="85"/>
      <c r="BZ1266" s="85"/>
      <c r="CA1266" s="85"/>
      <c r="CB1266" s="85"/>
      <c r="CC1266" s="85"/>
      <c r="CD1266" s="85"/>
      <c r="CE1266" s="85"/>
      <c r="CF1266" s="85"/>
      <c r="CG1266" s="85"/>
      <c r="CH1266" s="85"/>
      <c r="CI1266" s="85"/>
      <c r="CJ1266" s="85"/>
      <c r="CK1266" s="85"/>
      <c r="CL1266" s="85"/>
      <c r="CM1266" s="85"/>
      <c r="CN1266" s="85"/>
      <c r="CO1266" s="85"/>
      <c r="CP1266" s="85"/>
      <c r="CQ1266" s="85"/>
      <c r="CR1266" s="85"/>
      <c r="CS1266" s="85"/>
      <c r="CT1266" s="85"/>
      <c r="CU1266" s="85"/>
      <c r="CV1266" s="85"/>
      <c r="CW1266" s="85"/>
      <c r="CX1266" s="85"/>
      <c r="CY1266" s="85"/>
      <c r="CZ1266" s="85"/>
      <c r="DA1266" s="85"/>
      <c r="DB1266" s="85"/>
      <c r="DC1266" s="85"/>
      <c r="DD1266" s="85"/>
      <c r="DE1266" s="85"/>
      <c r="DF1266" s="85"/>
      <c r="DG1266" s="85"/>
      <c r="DH1266" s="85"/>
      <c r="DI1266" s="85"/>
      <c r="DJ1266" s="85"/>
      <c r="DK1266" s="85"/>
      <c r="DL1266" s="85"/>
    </row>
    <row r="1267" spans="1:116" s="12" customFormat="1" ht="48" customHeight="1">
      <c r="A1267" s="13"/>
      <c r="B1267" s="100"/>
      <c r="C1267" s="108"/>
      <c r="D1267" s="106"/>
      <c r="E1267" s="109"/>
      <c r="F1267" s="31"/>
      <c r="G1267" s="92"/>
      <c r="H1267" s="92">
        <f t="shared" si="21"/>
        <v>0</v>
      </c>
      <c r="I1267" s="102"/>
      <c r="J1267" s="107"/>
      <c r="K1267" s="105"/>
      <c r="L1267" s="107"/>
      <c r="M1267" s="103"/>
      <c r="N1267" s="107"/>
      <c r="O1267" s="101"/>
      <c r="P1267" s="101"/>
      <c r="Q1267" s="22"/>
      <c r="R1267" s="23"/>
      <c r="S1267" s="85"/>
      <c r="T1267" s="85"/>
      <c r="U1267" s="85"/>
      <c r="V1267" s="85"/>
      <c r="W1267" s="85"/>
      <c r="X1267" s="85"/>
      <c r="Y1267" s="85"/>
      <c r="Z1267" s="85"/>
      <c r="AA1267" s="85"/>
      <c r="AB1267" s="85"/>
      <c r="AC1267" s="85"/>
      <c r="AD1267" s="85"/>
      <c r="AE1267" s="85"/>
      <c r="AF1267" s="85"/>
      <c r="AG1267" s="85"/>
      <c r="AH1267" s="85"/>
      <c r="AI1267" s="85"/>
      <c r="AJ1267" s="85"/>
      <c r="AK1267" s="85"/>
      <c r="AL1267" s="85"/>
      <c r="AM1267" s="85"/>
      <c r="AN1267" s="85"/>
      <c r="AO1267" s="85"/>
      <c r="AP1267" s="85"/>
      <c r="AQ1267" s="85"/>
      <c r="AR1267" s="85"/>
      <c r="AS1267" s="85"/>
      <c r="AT1267" s="85"/>
      <c r="AU1267" s="85"/>
      <c r="AV1267" s="85"/>
      <c r="AW1267" s="85"/>
      <c r="AX1267" s="85"/>
      <c r="AY1267" s="85"/>
      <c r="AZ1267" s="85"/>
      <c r="BA1267" s="85"/>
      <c r="BB1267" s="85"/>
      <c r="BC1267" s="85"/>
      <c r="BD1267" s="85"/>
      <c r="BE1267" s="85"/>
      <c r="BF1267" s="85"/>
      <c r="BG1267" s="85"/>
      <c r="BH1267" s="85"/>
      <c r="BI1267" s="85"/>
      <c r="BJ1267" s="85"/>
      <c r="BK1267" s="85"/>
      <c r="BL1267" s="85"/>
      <c r="BM1267" s="85"/>
      <c r="BN1267" s="85"/>
      <c r="BO1267" s="85"/>
      <c r="BP1267" s="85"/>
      <c r="BQ1267" s="85"/>
      <c r="BR1267" s="85"/>
      <c r="BS1267" s="85"/>
      <c r="BT1267" s="85"/>
      <c r="BU1267" s="85"/>
      <c r="BV1267" s="85"/>
      <c r="BW1267" s="85"/>
      <c r="BX1267" s="85"/>
      <c r="BY1267" s="85"/>
      <c r="BZ1267" s="85"/>
      <c r="CA1267" s="85"/>
      <c r="CB1267" s="85"/>
      <c r="CC1267" s="85"/>
      <c r="CD1267" s="85"/>
      <c r="CE1267" s="85"/>
      <c r="CF1267" s="85"/>
      <c r="CG1267" s="85"/>
      <c r="CH1267" s="85"/>
      <c r="CI1267" s="85"/>
      <c r="CJ1267" s="85"/>
      <c r="CK1267" s="85"/>
      <c r="CL1267" s="85"/>
      <c r="CM1267" s="85"/>
      <c r="CN1267" s="85"/>
      <c r="CO1267" s="85"/>
      <c r="CP1267" s="85"/>
      <c r="CQ1267" s="85"/>
      <c r="CR1267" s="85"/>
      <c r="CS1267" s="85"/>
      <c r="CT1267" s="85"/>
      <c r="CU1267" s="85"/>
      <c r="CV1267" s="85"/>
      <c r="CW1267" s="85"/>
      <c r="CX1267" s="85"/>
      <c r="CY1267" s="85"/>
      <c r="CZ1267" s="85"/>
      <c r="DA1267" s="85"/>
      <c r="DB1267" s="85"/>
      <c r="DC1267" s="85"/>
      <c r="DD1267" s="85"/>
      <c r="DE1267" s="85"/>
      <c r="DF1267" s="85"/>
      <c r="DG1267" s="85"/>
      <c r="DH1267" s="85"/>
      <c r="DI1267" s="85"/>
      <c r="DJ1267" s="85"/>
      <c r="DK1267" s="85"/>
      <c r="DL1267" s="85"/>
    </row>
    <row r="1268" spans="1:116" s="12" customFormat="1" ht="48" customHeight="1">
      <c r="A1268" s="13"/>
      <c r="B1268" s="100"/>
      <c r="C1268" s="108"/>
      <c r="D1268" s="106"/>
      <c r="E1268" s="109"/>
      <c r="F1268" s="31"/>
      <c r="G1268" s="92"/>
      <c r="H1268" s="92">
        <f t="shared" si="21"/>
        <v>0</v>
      </c>
      <c r="I1268" s="102"/>
      <c r="J1268" s="107"/>
      <c r="K1268" s="105"/>
      <c r="L1268" s="107"/>
      <c r="M1268" s="103"/>
      <c r="N1268" s="107"/>
      <c r="O1268" s="101"/>
      <c r="P1268" s="101"/>
      <c r="Q1268" s="22"/>
      <c r="R1268" s="23"/>
      <c r="S1268" s="85"/>
      <c r="T1268" s="85"/>
      <c r="U1268" s="85"/>
      <c r="V1268" s="85"/>
      <c r="W1268" s="85"/>
      <c r="X1268" s="85"/>
      <c r="Y1268" s="85"/>
      <c r="Z1268" s="85"/>
      <c r="AA1268" s="85"/>
      <c r="AB1268" s="85"/>
      <c r="AC1268" s="85"/>
      <c r="AD1268" s="85"/>
      <c r="AE1268" s="85"/>
      <c r="AF1268" s="85"/>
      <c r="AG1268" s="85"/>
      <c r="AH1268" s="85"/>
      <c r="AI1268" s="85"/>
      <c r="AJ1268" s="85"/>
      <c r="AK1268" s="85"/>
      <c r="AL1268" s="85"/>
      <c r="AM1268" s="85"/>
      <c r="AN1268" s="85"/>
      <c r="AO1268" s="85"/>
      <c r="AP1268" s="85"/>
      <c r="AQ1268" s="85"/>
      <c r="AR1268" s="85"/>
      <c r="AS1268" s="85"/>
      <c r="AT1268" s="85"/>
      <c r="AU1268" s="85"/>
      <c r="AV1268" s="85"/>
      <c r="AW1268" s="85"/>
      <c r="AX1268" s="85"/>
      <c r="AY1268" s="85"/>
      <c r="AZ1268" s="85"/>
      <c r="BA1268" s="85"/>
      <c r="BB1268" s="85"/>
      <c r="BC1268" s="85"/>
      <c r="BD1268" s="85"/>
      <c r="BE1268" s="85"/>
      <c r="BF1268" s="85"/>
      <c r="BG1268" s="85"/>
      <c r="BH1268" s="85"/>
      <c r="BI1268" s="85"/>
      <c r="BJ1268" s="85"/>
      <c r="BK1268" s="85"/>
      <c r="BL1268" s="85"/>
      <c r="BM1268" s="85"/>
      <c r="BN1268" s="85"/>
      <c r="BO1268" s="85"/>
      <c r="BP1268" s="85"/>
      <c r="BQ1268" s="85"/>
      <c r="BR1268" s="85"/>
      <c r="BS1268" s="85"/>
      <c r="BT1268" s="85"/>
      <c r="BU1268" s="85"/>
      <c r="BV1268" s="85"/>
      <c r="BW1268" s="85"/>
      <c r="BX1268" s="85"/>
      <c r="BY1268" s="85"/>
      <c r="BZ1268" s="85"/>
      <c r="CA1268" s="85"/>
      <c r="CB1268" s="85"/>
      <c r="CC1268" s="85"/>
      <c r="CD1268" s="85"/>
      <c r="CE1268" s="85"/>
      <c r="CF1268" s="85"/>
      <c r="CG1268" s="85"/>
      <c r="CH1268" s="85"/>
      <c r="CI1268" s="85"/>
      <c r="CJ1268" s="85"/>
      <c r="CK1268" s="85"/>
      <c r="CL1268" s="85"/>
      <c r="CM1268" s="85"/>
      <c r="CN1268" s="85"/>
      <c r="CO1268" s="85"/>
      <c r="CP1268" s="85"/>
      <c r="CQ1268" s="85"/>
      <c r="CR1268" s="85"/>
      <c r="CS1268" s="85"/>
      <c r="CT1268" s="85"/>
      <c r="CU1268" s="85"/>
      <c r="CV1268" s="85"/>
      <c r="CW1268" s="85"/>
      <c r="CX1268" s="85"/>
      <c r="CY1268" s="85"/>
      <c r="CZ1268" s="85"/>
      <c r="DA1268" s="85"/>
      <c r="DB1268" s="85"/>
      <c r="DC1268" s="85"/>
      <c r="DD1268" s="85"/>
      <c r="DE1268" s="85"/>
      <c r="DF1268" s="85"/>
      <c r="DG1268" s="85"/>
      <c r="DH1268" s="85"/>
      <c r="DI1268" s="85"/>
      <c r="DJ1268" s="85"/>
      <c r="DK1268" s="85"/>
      <c r="DL1268" s="85"/>
    </row>
    <row r="1269" spans="1:116" s="12" customFormat="1" ht="48" customHeight="1">
      <c r="A1269" s="13"/>
      <c r="B1269" s="100"/>
      <c r="C1269" s="108"/>
      <c r="D1269" s="106"/>
      <c r="E1269" s="109"/>
      <c r="F1269" s="31"/>
      <c r="G1269" s="92"/>
      <c r="H1269" s="92">
        <f t="shared" si="21"/>
        <v>0</v>
      </c>
      <c r="I1269" s="102"/>
      <c r="J1269" s="107"/>
      <c r="K1269" s="105"/>
      <c r="L1269" s="107"/>
      <c r="M1269" s="103"/>
      <c r="N1269" s="107"/>
      <c r="O1269" s="101"/>
      <c r="P1269" s="101"/>
      <c r="Q1269" s="22"/>
      <c r="R1269" s="23"/>
      <c r="S1269" s="85"/>
      <c r="T1269" s="85"/>
      <c r="U1269" s="85"/>
      <c r="V1269" s="85"/>
      <c r="W1269" s="85"/>
      <c r="X1269" s="85"/>
      <c r="Y1269" s="85"/>
      <c r="Z1269" s="85"/>
      <c r="AA1269" s="85"/>
      <c r="AB1269" s="85"/>
      <c r="AC1269" s="85"/>
      <c r="AD1269" s="85"/>
      <c r="AE1269" s="85"/>
      <c r="AF1269" s="85"/>
      <c r="AG1269" s="85"/>
      <c r="AH1269" s="85"/>
      <c r="AI1269" s="85"/>
      <c r="AJ1269" s="85"/>
      <c r="AK1269" s="85"/>
      <c r="AL1269" s="85"/>
      <c r="AM1269" s="85"/>
      <c r="AN1269" s="85"/>
      <c r="AO1269" s="85"/>
      <c r="AP1269" s="85"/>
      <c r="AQ1269" s="85"/>
      <c r="AR1269" s="85"/>
      <c r="AS1269" s="85"/>
      <c r="AT1269" s="85"/>
      <c r="AU1269" s="85"/>
      <c r="AV1269" s="85"/>
      <c r="AW1269" s="85"/>
      <c r="AX1269" s="85"/>
      <c r="AY1269" s="85"/>
      <c r="AZ1269" s="85"/>
      <c r="BA1269" s="85"/>
      <c r="BB1269" s="85"/>
      <c r="BC1269" s="85"/>
      <c r="BD1269" s="85"/>
      <c r="BE1269" s="85"/>
      <c r="BF1269" s="85"/>
      <c r="BG1269" s="85"/>
      <c r="BH1269" s="85"/>
      <c r="BI1269" s="85"/>
      <c r="BJ1269" s="85"/>
      <c r="BK1269" s="85"/>
      <c r="BL1269" s="85"/>
      <c r="BM1269" s="85"/>
      <c r="BN1269" s="85"/>
      <c r="BO1269" s="85"/>
      <c r="BP1269" s="85"/>
      <c r="BQ1269" s="85"/>
      <c r="BR1269" s="85"/>
      <c r="BS1269" s="85"/>
      <c r="BT1269" s="85"/>
      <c r="BU1269" s="85"/>
      <c r="BV1269" s="85"/>
      <c r="BW1269" s="85"/>
      <c r="BX1269" s="85"/>
      <c r="BY1269" s="85"/>
      <c r="BZ1269" s="85"/>
      <c r="CA1269" s="85"/>
      <c r="CB1269" s="85"/>
      <c r="CC1269" s="85"/>
      <c r="CD1269" s="85"/>
      <c r="CE1269" s="85"/>
      <c r="CF1269" s="85"/>
      <c r="CG1269" s="85"/>
      <c r="CH1269" s="85"/>
      <c r="CI1269" s="85"/>
      <c r="CJ1269" s="85"/>
      <c r="CK1269" s="85"/>
      <c r="CL1269" s="85"/>
      <c r="CM1269" s="85"/>
      <c r="CN1269" s="85"/>
      <c r="CO1269" s="85"/>
      <c r="CP1269" s="85"/>
      <c r="CQ1269" s="85"/>
      <c r="CR1269" s="85"/>
      <c r="CS1269" s="85"/>
      <c r="CT1269" s="85"/>
      <c r="CU1269" s="85"/>
      <c r="CV1269" s="85"/>
      <c r="CW1269" s="85"/>
      <c r="CX1269" s="85"/>
      <c r="CY1269" s="85"/>
      <c r="CZ1269" s="85"/>
      <c r="DA1269" s="85"/>
      <c r="DB1269" s="85"/>
      <c r="DC1269" s="85"/>
      <c r="DD1269" s="85"/>
      <c r="DE1269" s="85"/>
      <c r="DF1269" s="85"/>
      <c r="DG1269" s="85"/>
      <c r="DH1269" s="85"/>
      <c r="DI1269" s="85"/>
      <c r="DJ1269" s="85"/>
      <c r="DK1269" s="85"/>
      <c r="DL1269" s="85"/>
    </row>
    <row r="1270" spans="1:116" s="12" customFormat="1" ht="48" customHeight="1">
      <c r="A1270" s="13"/>
      <c r="B1270" s="100"/>
      <c r="C1270" s="108"/>
      <c r="D1270" s="106"/>
      <c r="E1270" s="109"/>
      <c r="F1270" s="31"/>
      <c r="G1270" s="92"/>
      <c r="H1270" s="92">
        <f t="shared" si="21"/>
        <v>0</v>
      </c>
      <c r="I1270" s="102"/>
      <c r="J1270" s="107"/>
      <c r="K1270" s="105"/>
      <c r="L1270" s="107"/>
      <c r="M1270" s="103"/>
      <c r="N1270" s="107"/>
      <c r="O1270" s="101"/>
      <c r="P1270" s="101"/>
      <c r="Q1270" s="22"/>
      <c r="R1270" s="23"/>
      <c r="S1270" s="85"/>
      <c r="T1270" s="85"/>
      <c r="U1270" s="85"/>
      <c r="V1270" s="85"/>
      <c r="W1270" s="85"/>
      <c r="X1270" s="85"/>
      <c r="Y1270" s="85"/>
      <c r="Z1270" s="85"/>
      <c r="AA1270" s="85"/>
      <c r="AB1270" s="85"/>
      <c r="AC1270" s="85"/>
      <c r="AD1270" s="85"/>
      <c r="AE1270" s="85"/>
      <c r="AF1270" s="85"/>
      <c r="AG1270" s="85"/>
      <c r="AH1270" s="85"/>
      <c r="AI1270" s="85"/>
      <c r="AJ1270" s="85"/>
      <c r="AK1270" s="85"/>
      <c r="AL1270" s="85"/>
      <c r="AM1270" s="85"/>
      <c r="AN1270" s="85"/>
      <c r="AO1270" s="85"/>
      <c r="AP1270" s="85"/>
      <c r="AQ1270" s="85"/>
      <c r="AR1270" s="85"/>
      <c r="AS1270" s="85"/>
      <c r="AT1270" s="85"/>
      <c r="AU1270" s="85"/>
      <c r="AV1270" s="85"/>
      <c r="AW1270" s="85"/>
      <c r="AX1270" s="85"/>
      <c r="AY1270" s="85"/>
      <c r="AZ1270" s="85"/>
      <c r="BA1270" s="85"/>
      <c r="BB1270" s="85"/>
      <c r="BC1270" s="85"/>
      <c r="BD1270" s="85"/>
      <c r="BE1270" s="85"/>
      <c r="BF1270" s="85"/>
      <c r="BG1270" s="85"/>
      <c r="BH1270" s="85"/>
      <c r="BI1270" s="85"/>
      <c r="BJ1270" s="85"/>
      <c r="BK1270" s="85"/>
      <c r="BL1270" s="85"/>
      <c r="BM1270" s="85"/>
      <c r="BN1270" s="85"/>
      <c r="BO1270" s="85"/>
      <c r="BP1270" s="85"/>
      <c r="BQ1270" s="85"/>
      <c r="BR1270" s="85"/>
      <c r="BS1270" s="85"/>
      <c r="BT1270" s="85"/>
      <c r="BU1270" s="85"/>
      <c r="BV1270" s="85"/>
      <c r="BW1270" s="85"/>
      <c r="BX1270" s="85"/>
      <c r="BY1270" s="85"/>
      <c r="BZ1270" s="85"/>
      <c r="CA1270" s="85"/>
      <c r="CB1270" s="85"/>
      <c r="CC1270" s="85"/>
      <c r="CD1270" s="85"/>
      <c r="CE1270" s="85"/>
      <c r="CF1270" s="85"/>
      <c r="CG1270" s="85"/>
      <c r="CH1270" s="85"/>
      <c r="CI1270" s="85"/>
      <c r="CJ1270" s="85"/>
      <c r="CK1270" s="85"/>
      <c r="CL1270" s="85"/>
      <c r="CM1270" s="85"/>
      <c r="CN1270" s="85"/>
      <c r="CO1270" s="85"/>
      <c r="CP1270" s="85"/>
      <c r="CQ1270" s="85"/>
      <c r="CR1270" s="85"/>
      <c r="CS1270" s="85"/>
      <c r="CT1270" s="85"/>
      <c r="CU1270" s="85"/>
      <c r="CV1270" s="85"/>
      <c r="CW1270" s="85"/>
      <c r="CX1270" s="85"/>
      <c r="CY1270" s="85"/>
      <c r="CZ1270" s="85"/>
      <c r="DA1270" s="85"/>
      <c r="DB1270" s="85"/>
      <c r="DC1270" s="85"/>
      <c r="DD1270" s="85"/>
      <c r="DE1270" s="85"/>
      <c r="DF1270" s="85"/>
      <c r="DG1270" s="85"/>
      <c r="DH1270" s="85"/>
      <c r="DI1270" s="85"/>
      <c r="DJ1270" s="85"/>
      <c r="DK1270" s="85"/>
      <c r="DL1270" s="85"/>
    </row>
    <row r="1271" spans="1:116" s="12" customFormat="1" ht="48" customHeight="1">
      <c r="A1271" s="13"/>
      <c r="B1271" s="100"/>
      <c r="C1271" s="108"/>
      <c r="D1271" s="106"/>
      <c r="E1271" s="109"/>
      <c r="F1271" s="31"/>
      <c r="G1271" s="92"/>
      <c r="H1271" s="92">
        <f t="shared" si="21"/>
        <v>0</v>
      </c>
      <c r="I1271" s="102"/>
      <c r="J1271" s="107"/>
      <c r="K1271" s="105"/>
      <c r="L1271" s="107"/>
      <c r="M1271" s="103"/>
      <c r="N1271" s="107"/>
      <c r="O1271" s="101"/>
      <c r="P1271" s="101"/>
      <c r="Q1271" s="22"/>
      <c r="R1271" s="23"/>
      <c r="S1271" s="85"/>
      <c r="T1271" s="85"/>
      <c r="U1271" s="85"/>
      <c r="V1271" s="85"/>
      <c r="W1271" s="85"/>
      <c r="X1271" s="85"/>
      <c r="Y1271" s="85"/>
      <c r="Z1271" s="85"/>
      <c r="AA1271" s="85"/>
      <c r="AB1271" s="85"/>
      <c r="AC1271" s="85"/>
      <c r="AD1271" s="85"/>
      <c r="AE1271" s="85"/>
      <c r="AF1271" s="85"/>
      <c r="AG1271" s="85"/>
      <c r="AH1271" s="85"/>
      <c r="AI1271" s="85"/>
      <c r="AJ1271" s="85"/>
      <c r="AK1271" s="85"/>
      <c r="AL1271" s="85"/>
      <c r="AM1271" s="85"/>
      <c r="AN1271" s="85"/>
      <c r="AO1271" s="85"/>
      <c r="AP1271" s="85"/>
      <c r="AQ1271" s="85"/>
      <c r="AR1271" s="85"/>
      <c r="AS1271" s="85"/>
      <c r="AT1271" s="85"/>
      <c r="AU1271" s="85"/>
      <c r="AV1271" s="85"/>
      <c r="AW1271" s="85"/>
      <c r="AX1271" s="85"/>
      <c r="AY1271" s="85"/>
      <c r="AZ1271" s="85"/>
      <c r="BA1271" s="85"/>
      <c r="BB1271" s="85"/>
      <c r="BC1271" s="85"/>
      <c r="BD1271" s="85"/>
      <c r="BE1271" s="85"/>
      <c r="BF1271" s="85"/>
      <c r="BG1271" s="85"/>
      <c r="BH1271" s="85"/>
      <c r="BI1271" s="85"/>
      <c r="BJ1271" s="85"/>
      <c r="BK1271" s="85"/>
      <c r="BL1271" s="85"/>
      <c r="BM1271" s="85"/>
      <c r="BN1271" s="85"/>
      <c r="BO1271" s="85"/>
      <c r="BP1271" s="85"/>
      <c r="BQ1271" s="85"/>
      <c r="BR1271" s="85"/>
      <c r="BS1271" s="85"/>
      <c r="BT1271" s="85"/>
      <c r="BU1271" s="85"/>
      <c r="BV1271" s="85"/>
      <c r="BW1271" s="85"/>
      <c r="BX1271" s="85"/>
      <c r="BY1271" s="85"/>
      <c r="BZ1271" s="85"/>
      <c r="CA1271" s="85"/>
      <c r="CB1271" s="85"/>
      <c r="CC1271" s="85"/>
      <c r="CD1271" s="85"/>
      <c r="CE1271" s="85"/>
      <c r="CF1271" s="85"/>
      <c r="CG1271" s="85"/>
      <c r="CH1271" s="85"/>
      <c r="CI1271" s="85"/>
      <c r="CJ1271" s="85"/>
      <c r="CK1271" s="85"/>
      <c r="CL1271" s="85"/>
      <c r="CM1271" s="85"/>
      <c r="CN1271" s="85"/>
      <c r="CO1271" s="85"/>
      <c r="CP1271" s="85"/>
      <c r="CQ1271" s="85"/>
      <c r="CR1271" s="85"/>
      <c r="CS1271" s="85"/>
      <c r="CT1271" s="85"/>
      <c r="CU1271" s="85"/>
      <c r="CV1271" s="85"/>
      <c r="CW1271" s="85"/>
      <c r="CX1271" s="85"/>
      <c r="CY1271" s="85"/>
      <c r="CZ1271" s="85"/>
      <c r="DA1271" s="85"/>
      <c r="DB1271" s="85"/>
      <c r="DC1271" s="85"/>
      <c r="DD1271" s="85"/>
      <c r="DE1271" s="85"/>
      <c r="DF1271" s="85"/>
      <c r="DG1271" s="85"/>
      <c r="DH1271" s="85"/>
      <c r="DI1271" s="85"/>
      <c r="DJ1271" s="85"/>
      <c r="DK1271" s="85"/>
      <c r="DL1271" s="85"/>
    </row>
    <row r="1272" spans="1:116" s="12" customFormat="1" ht="48" customHeight="1">
      <c r="A1272" s="13"/>
      <c r="B1272" s="100"/>
      <c r="C1272" s="108"/>
      <c r="D1272" s="106"/>
      <c r="E1272" s="109"/>
      <c r="F1272" s="31"/>
      <c r="G1272" s="92"/>
      <c r="H1272" s="92">
        <f t="shared" si="21"/>
        <v>0</v>
      </c>
      <c r="I1272" s="102"/>
      <c r="J1272" s="107"/>
      <c r="K1272" s="105"/>
      <c r="L1272" s="107"/>
      <c r="M1272" s="103"/>
      <c r="N1272" s="107"/>
      <c r="O1272" s="101"/>
      <c r="P1272" s="101"/>
      <c r="Q1272" s="22"/>
      <c r="R1272" s="23"/>
      <c r="S1272" s="85"/>
      <c r="T1272" s="85"/>
      <c r="U1272" s="85"/>
      <c r="V1272" s="85"/>
      <c r="W1272" s="85"/>
      <c r="X1272" s="85"/>
      <c r="Y1272" s="85"/>
      <c r="Z1272" s="85"/>
      <c r="AA1272" s="85"/>
      <c r="AB1272" s="85"/>
      <c r="AC1272" s="85"/>
      <c r="AD1272" s="85"/>
      <c r="AE1272" s="85"/>
      <c r="AF1272" s="85"/>
      <c r="AG1272" s="85"/>
      <c r="AH1272" s="85"/>
      <c r="AI1272" s="85"/>
      <c r="AJ1272" s="85"/>
      <c r="AK1272" s="85"/>
      <c r="AL1272" s="85"/>
      <c r="AM1272" s="85"/>
      <c r="AN1272" s="85"/>
      <c r="AO1272" s="85"/>
      <c r="AP1272" s="85"/>
      <c r="AQ1272" s="85"/>
      <c r="AR1272" s="85"/>
      <c r="AS1272" s="85"/>
      <c r="AT1272" s="85"/>
      <c r="AU1272" s="85"/>
      <c r="AV1272" s="85"/>
      <c r="AW1272" s="85"/>
      <c r="AX1272" s="85"/>
      <c r="AY1272" s="85"/>
      <c r="AZ1272" s="85"/>
      <c r="BA1272" s="85"/>
      <c r="BB1272" s="85"/>
      <c r="BC1272" s="85"/>
      <c r="BD1272" s="85"/>
      <c r="BE1272" s="85"/>
      <c r="BF1272" s="85"/>
      <c r="BG1272" s="85"/>
      <c r="BH1272" s="85"/>
      <c r="BI1272" s="85"/>
      <c r="BJ1272" s="85"/>
      <c r="BK1272" s="85"/>
      <c r="BL1272" s="85"/>
      <c r="BM1272" s="85"/>
      <c r="BN1272" s="85"/>
      <c r="BO1272" s="85"/>
      <c r="BP1272" s="85"/>
      <c r="BQ1272" s="85"/>
      <c r="BR1272" s="85"/>
      <c r="BS1272" s="85"/>
      <c r="BT1272" s="85"/>
      <c r="BU1272" s="85"/>
      <c r="BV1272" s="85"/>
      <c r="BW1272" s="85"/>
      <c r="BX1272" s="85"/>
      <c r="BY1272" s="85"/>
      <c r="BZ1272" s="85"/>
      <c r="CA1272" s="85"/>
      <c r="CB1272" s="85"/>
      <c r="CC1272" s="85"/>
      <c r="CD1272" s="85"/>
      <c r="CE1272" s="85"/>
      <c r="CF1272" s="85"/>
      <c r="CG1272" s="85"/>
      <c r="CH1272" s="85"/>
      <c r="CI1272" s="85"/>
      <c r="CJ1272" s="85"/>
      <c r="CK1272" s="85"/>
      <c r="CL1272" s="85"/>
      <c r="CM1272" s="85"/>
      <c r="CN1272" s="85"/>
      <c r="CO1272" s="85"/>
      <c r="CP1272" s="85"/>
      <c r="CQ1272" s="85"/>
      <c r="CR1272" s="85"/>
      <c r="CS1272" s="85"/>
      <c r="CT1272" s="85"/>
      <c r="CU1272" s="85"/>
      <c r="CV1272" s="85"/>
      <c r="CW1272" s="85"/>
      <c r="CX1272" s="85"/>
      <c r="CY1272" s="85"/>
      <c r="CZ1272" s="85"/>
      <c r="DA1272" s="85"/>
      <c r="DB1272" s="85"/>
      <c r="DC1272" s="85"/>
      <c r="DD1272" s="85"/>
      <c r="DE1272" s="85"/>
      <c r="DF1272" s="85"/>
      <c r="DG1272" s="85"/>
      <c r="DH1272" s="85"/>
      <c r="DI1272" s="85"/>
      <c r="DJ1272" s="85"/>
      <c r="DK1272" s="85"/>
      <c r="DL1272" s="85"/>
    </row>
    <row r="1273" spans="1:116" s="12" customFormat="1" ht="48" customHeight="1">
      <c r="A1273" s="13"/>
      <c r="B1273" s="100"/>
      <c r="C1273" s="108"/>
      <c r="D1273" s="106"/>
      <c r="E1273" s="109"/>
      <c r="F1273" s="31"/>
      <c r="G1273" s="92"/>
      <c r="H1273" s="92">
        <f aca="true" t="shared" si="22" ref="H1273:H1294">E1273-F1273-G1273</f>
        <v>0</v>
      </c>
      <c r="I1273" s="102"/>
      <c r="J1273" s="107"/>
      <c r="K1273" s="105"/>
      <c r="L1273" s="107"/>
      <c r="M1273" s="103"/>
      <c r="N1273" s="107"/>
      <c r="O1273" s="101"/>
      <c r="P1273" s="101"/>
      <c r="Q1273" s="22"/>
      <c r="R1273" s="23"/>
      <c r="S1273" s="85"/>
      <c r="T1273" s="85"/>
      <c r="U1273" s="85"/>
      <c r="V1273" s="85"/>
      <c r="W1273" s="85"/>
      <c r="X1273" s="85"/>
      <c r="Y1273" s="85"/>
      <c r="Z1273" s="85"/>
      <c r="AA1273" s="85"/>
      <c r="AB1273" s="85"/>
      <c r="AC1273" s="85"/>
      <c r="AD1273" s="85"/>
      <c r="AE1273" s="85"/>
      <c r="AF1273" s="85"/>
      <c r="AG1273" s="85"/>
      <c r="AH1273" s="85"/>
      <c r="AI1273" s="85"/>
      <c r="AJ1273" s="85"/>
      <c r="AK1273" s="85"/>
      <c r="AL1273" s="85"/>
      <c r="AM1273" s="85"/>
      <c r="AN1273" s="85"/>
      <c r="AO1273" s="85"/>
      <c r="AP1273" s="85"/>
      <c r="AQ1273" s="85"/>
      <c r="AR1273" s="85"/>
      <c r="AS1273" s="85"/>
      <c r="AT1273" s="85"/>
      <c r="AU1273" s="85"/>
      <c r="AV1273" s="85"/>
      <c r="AW1273" s="85"/>
      <c r="AX1273" s="85"/>
      <c r="AY1273" s="85"/>
      <c r="AZ1273" s="85"/>
      <c r="BA1273" s="85"/>
      <c r="BB1273" s="85"/>
      <c r="BC1273" s="85"/>
      <c r="BD1273" s="85"/>
      <c r="BE1273" s="85"/>
      <c r="BF1273" s="85"/>
      <c r="BG1273" s="85"/>
      <c r="BH1273" s="85"/>
      <c r="BI1273" s="85"/>
      <c r="BJ1273" s="85"/>
      <c r="BK1273" s="85"/>
      <c r="BL1273" s="85"/>
      <c r="BM1273" s="85"/>
      <c r="BN1273" s="85"/>
      <c r="BO1273" s="85"/>
      <c r="BP1273" s="85"/>
      <c r="BQ1273" s="85"/>
      <c r="BR1273" s="85"/>
      <c r="BS1273" s="85"/>
      <c r="BT1273" s="85"/>
      <c r="BU1273" s="85"/>
      <c r="BV1273" s="85"/>
      <c r="BW1273" s="85"/>
      <c r="BX1273" s="85"/>
      <c r="BY1273" s="85"/>
      <c r="BZ1273" s="85"/>
      <c r="CA1273" s="85"/>
      <c r="CB1273" s="85"/>
      <c r="CC1273" s="85"/>
      <c r="CD1273" s="85"/>
      <c r="CE1273" s="85"/>
      <c r="CF1273" s="85"/>
      <c r="CG1273" s="85"/>
      <c r="CH1273" s="85"/>
      <c r="CI1273" s="85"/>
      <c r="CJ1273" s="85"/>
      <c r="CK1273" s="85"/>
      <c r="CL1273" s="85"/>
      <c r="CM1273" s="85"/>
      <c r="CN1273" s="85"/>
      <c r="CO1273" s="85"/>
      <c r="CP1273" s="85"/>
      <c r="CQ1273" s="85"/>
      <c r="CR1273" s="85"/>
      <c r="CS1273" s="85"/>
      <c r="CT1273" s="85"/>
      <c r="CU1273" s="85"/>
      <c r="CV1273" s="85"/>
      <c r="CW1273" s="85"/>
      <c r="CX1273" s="85"/>
      <c r="CY1273" s="85"/>
      <c r="CZ1273" s="85"/>
      <c r="DA1273" s="85"/>
      <c r="DB1273" s="85"/>
      <c r="DC1273" s="85"/>
      <c r="DD1273" s="85"/>
      <c r="DE1273" s="85"/>
      <c r="DF1273" s="85"/>
      <c r="DG1273" s="85"/>
      <c r="DH1273" s="85"/>
      <c r="DI1273" s="85"/>
      <c r="DJ1273" s="85"/>
      <c r="DK1273" s="85"/>
      <c r="DL1273" s="85"/>
    </row>
    <row r="1274" spans="1:116" s="12" customFormat="1" ht="48" customHeight="1">
      <c r="A1274" s="13"/>
      <c r="B1274" s="100"/>
      <c r="C1274" s="108"/>
      <c r="D1274" s="106"/>
      <c r="E1274" s="109"/>
      <c r="F1274" s="31"/>
      <c r="G1274" s="92"/>
      <c r="H1274" s="92">
        <f t="shared" si="22"/>
        <v>0</v>
      </c>
      <c r="I1274" s="102"/>
      <c r="J1274" s="107"/>
      <c r="K1274" s="105"/>
      <c r="L1274" s="107"/>
      <c r="M1274" s="103"/>
      <c r="N1274" s="107"/>
      <c r="O1274" s="101"/>
      <c r="P1274" s="101"/>
      <c r="Q1274" s="22"/>
      <c r="R1274" s="23"/>
      <c r="S1274" s="85"/>
      <c r="T1274" s="85"/>
      <c r="U1274" s="85"/>
      <c r="V1274" s="85"/>
      <c r="W1274" s="85"/>
      <c r="X1274" s="85"/>
      <c r="Y1274" s="85"/>
      <c r="Z1274" s="85"/>
      <c r="AA1274" s="85"/>
      <c r="AB1274" s="85"/>
      <c r="AC1274" s="85"/>
      <c r="AD1274" s="85"/>
      <c r="AE1274" s="85"/>
      <c r="AF1274" s="85"/>
      <c r="AG1274" s="85"/>
      <c r="AH1274" s="85"/>
      <c r="AI1274" s="85"/>
      <c r="AJ1274" s="85"/>
      <c r="AK1274" s="85"/>
      <c r="AL1274" s="85"/>
      <c r="AM1274" s="85"/>
      <c r="AN1274" s="85"/>
      <c r="AO1274" s="85"/>
      <c r="AP1274" s="85"/>
      <c r="AQ1274" s="85"/>
      <c r="AR1274" s="85"/>
      <c r="AS1274" s="85"/>
      <c r="AT1274" s="85"/>
      <c r="AU1274" s="85"/>
      <c r="AV1274" s="85"/>
      <c r="AW1274" s="85"/>
      <c r="AX1274" s="85"/>
      <c r="AY1274" s="85"/>
      <c r="AZ1274" s="85"/>
      <c r="BA1274" s="85"/>
      <c r="BB1274" s="85"/>
      <c r="BC1274" s="85"/>
      <c r="BD1274" s="85"/>
      <c r="BE1274" s="85"/>
      <c r="BF1274" s="85"/>
      <c r="BG1274" s="85"/>
      <c r="BH1274" s="85"/>
      <c r="BI1274" s="85"/>
      <c r="BJ1274" s="85"/>
      <c r="BK1274" s="85"/>
      <c r="BL1274" s="85"/>
      <c r="BM1274" s="85"/>
      <c r="BN1274" s="85"/>
      <c r="BO1274" s="85"/>
      <c r="BP1274" s="85"/>
      <c r="BQ1274" s="85"/>
      <c r="BR1274" s="85"/>
      <c r="BS1274" s="85"/>
      <c r="BT1274" s="85"/>
      <c r="BU1274" s="85"/>
      <c r="BV1274" s="85"/>
      <c r="BW1274" s="85"/>
      <c r="BX1274" s="85"/>
      <c r="BY1274" s="85"/>
      <c r="BZ1274" s="85"/>
      <c r="CA1274" s="85"/>
      <c r="CB1274" s="85"/>
      <c r="CC1274" s="85"/>
      <c r="CD1274" s="85"/>
      <c r="CE1274" s="85"/>
      <c r="CF1274" s="85"/>
      <c r="CG1274" s="85"/>
      <c r="CH1274" s="85"/>
      <c r="CI1274" s="85"/>
      <c r="CJ1274" s="85"/>
      <c r="CK1274" s="85"/>
      <c r="CL1274" s="85"/>
      <c r="CM1274" s="85"/>
      <c r="CN1274" s="85"/>
      <c r="CO1274" s="85"/>
      <c r="CP1274" s="85"/>
      <c r="CQ1274" s="85"/>
      <c r="CR1274" s="85"/>
      <c r="CS1274" s="85"/>
      <c r="CT1274" s="85"/>
      <c r="CU1274" s="85"/>
      <c r="CV1274" s="85"/>
      <c r="CW1274" s="85"/>
      <c r="CX1274" s="85"/>
      <c r="CY1274" s="85"/>
      <c r="CZ1274" s="85"/>
      <c r="DA1274" s="85"/>
      <c r="DB1274" s="85"/>
      <c r="DC1274" s="85"/>
      <c r="DD1274" s="85"/>
      <c r="DE1274" s="85"/>
      <c r="DF1274" s="85"/>
      <c r="DG1274" s="85"/>
      <c r="DH1274" s="85"/>
      <c r="DI1274" s="85"/>
      <c r="DJ1274" s="85"/>
      <c r="DK1274" s="85"/>
      <c r="DL1274" s="85"/>
    </row>
    <row r="1275" spans="1:116" s="12" customFormat="1" ht="48" customHeight="1">
      <c r="A1275" s="13"/>
      <c r="B1275" s="100"/>
      <c r="C1275" s="108"/>
      <c r="D1275" s="106"/>
      <c r="E1275" s="109"/>
      <c r="F1275" s="31"/>
      <c r="G1275" s="92"/>
      <c r="H1275" s="92">
        <f t="shared" si="22"/>
        <v>0</v>
      </c>
      <c r="I1275" s="102"/>
      <c r="J1275" s="107"/>
      <c r="K1275" s="105"/>
      <c r="L1275" s="107"/>
      <c r="M1275" s="103"/>
      <c r="N1275" s="107"/>
      <c r="O1275" s="101"/>
      <c r="P1275" s="101"/>
      <c r="Q1275" s="22"/>
      <c r="R1275" s="23"/>
      <c r="S1275" s="85"/>
      <c r="T1275" s="85"/>
      <c r="U1275" s="85"/>
      <c r="V1275" s="85"/>
      <c r="W1275" s="85"/>
      <c r="X1275" s="85"/>
      <c r="Y1275" s="85"/>
      <c r="Z1275" s="85"/>
      <c r="AA1275" s="85"/>
      <c r="AB1275" s="85"/>
      <c r="AC1275" s="85"/>
      <c r="AD1275" s="85"/>
      <c r="AE1275" s="85"/>
      <c r="AF1275" s="85"/>
      <c r="AG1275" s="85"/>
      <c r="AH1275" s="85"/>
      <c r="AI1275" s="85"/>
      <c r="AJ1275" s="85"/>
      <c r="AK1275" s="85"/>
      <c r="AL1275" s="85"/>
      <c r="AM1275" s="85"/>
      <c r="AN1275" s="85"/>
      <c r="AO1275" s="85"/>
      <c r="AP1275" s="85"/>
      <c r="AQ1275" s="85"/>
      <c r="AR1275" s="85"/>
      <c r="AS1275" s="85"/>
      <c r="AT1275" s="85"/>
      <c r="AU1275" s="85"/>
      <c r="AV1275" s="85"/>
      <c r="AW1275" s="85"/>
      <c r="AX1275" s="85"/>
      <c r="AY1275" s="85"/>
      <c r="AZ1275" s="85"/>
      <c r="BA1275" s="85"/>
      <c r="BB1275" s="85"/>
      <c r="BC1275" s="85"/>
      <c r="BD1275" s="85"/>
      <c r="BE1275" s="85"/>
      <c r="BF1275" s="85"/>
      <c r="BG1275" s="85"/>
      <c r="BH1275" s="85"/>
      <c r="BI1275" s="85"/>
      <c r="BJ1275" s="85"/>
      <c r="BK1275" s="85"/>
      <c r="BL1275" s="85"/>
      <c r="BM1275" s="85"/>
      <c r="BN1275" s="85"/>
      <c r="BO1275" s="85"/>
      <c r="BP1275" s="85"/>
      <c r="BQ1275" s="85"/>
      <c r="BR1275" s="85"/>
      <c r="BS1275" s="85"/>
      <c r="BT1275" s="85"/>
      <c r="BU1275" s="85"/>
      <c r="BV1275" s="85"/>
      <c r="BW1275" s="85"/>
      <c r="BX1275" s="85"/>
      <c r="BY1275" s="85"/>
      <c r="BZ1275" s="85"/>
      <c r="CA1275" s="85"/>
      <c r="CB1275" s="85"/>
      <c r="CC1275" s="85"/>
      <c r="CD1275" s="85"/>
      <c r="CE1275" s="85"/>
      <c r="CF1275" s="85"/>
      <c r="CG1275" s="85"/>
      <c r="CH1275" s="85"/>
      <c r="CI1275" s="85"/>
      <c r="CJ1275" s="85"/>
      <c r="CK1275" s="85"/>
      <c r="CL1275" s="85"/>
      <c r="CM1275" s="85"/>
      <c r="CN1275" s="85"/>
      <c r="CO1275" s="85"/>
      <c r="CP1275" s="85"/>
      <c r="CQ1275" s="85"/>
      <c r="CR1275" s="85"/>
      <c r="CS1275" s="85"/>
      <c r="CT1275" s="85"/>
      <c r="CU1275" s="85"/>
      <c r="CV1275" s="85"/>
      <c r="CW1275" s="85"/>
      <c r="CX1275" s="85"/>
      <c r="CY1275" s="85"/>
      <c r="CZ1275" s="85"/>
      <c r="DA1275" s="85"/>
      <c r="DB1275" s="85"/>
      <c r="DC1275" s="85"/>
      <c r="DD1275" s="85"/>
      <c r="DE1275" s="85"/>
      <c r="DF1275" s="85"/>
      <c r="DG1275" s="85"/>
      <c r="DH1275" s="85"/>
      <c r="DI1275" s="85"/>
      <c r="DJ1275" s="85"/>
      <c r="DK1275" s="85"/>
      <c r="DL1275" s="85"/>
    </row>
    <row r="1276" spans="1:116" s="12" customFormat="1" ht="48" customHeight="1">
      <c r="A1276" s="13"/>
      <c r="B1276" s="100"/>
      <c r="C1276" s="108"/>
      <c r="D1276" s="106"/>
      <c r="E1276" s="109"/>
      <c r="F1276" s="31"/>
      <c r="G1276" s="92"/>
      <c r="H1276" s="92">
        <f t="shared" si="22"/>
        <v>0</v>
      </c>
      <c r="I1276" s="102"/>
      <c r="J1276" s="107"/>
      <c r="K1276" s="105"/>
      <c r="L1276" s="107"/>
      <c r="M1276" s="103"/>
      <c r="N1276" s="107"/>
      <c r="O1276" s="101"/>
      <c r="P1276" s="101"/>
      <c r="Q1276" s="22"/>
      <c r="R1276" s="23"/>
      <c r="S1276" s="85"/>
      <c r="T1276" s="85"/>
      <c r="U1276" s="85"/>
      <c r="V1276" s="85"/>
      <c r="W1276" s="85"/>
      <c r="X1276" s="85"/>
      <c r="Y1276" s="85"/>
      <c r="Z1276" s="85"/>
      <c r="AA1276" s="85"/>
      <c r="AB1276" s="85"/>
      <c r="AC1276" s="85"/>
      <c r="AD1276" s="85"/>
      <c r="AE1276" s="85"/>
      <c r="AF1276" s="85"/>
      <c r="AG1276" s="85"/>
      <c r="AH1276" s="85"/>
      <c r="AI1276" s="85"/>
      <c r="AJ1276" s="85"/>
      <c r="AK1276" s="85"/>
      <c r="AL1276" s="85"/>
      <c r="AM1276" s="85"/>
      <c r="AN1276" s="85"/>
      <c r="AO1276" s="85"/>
      <c r="AP1276" s="85"/>
      <c r="AQ1276" s="85"/>
      <c r="AR1276" s="85"/>
      <c r="AS1276" s="85"/>
      <c r="AT1276" s="85"/>
      <c r="AU1276" s="85"/>
      <c r="AV1276" s="85"/>
      <c r="AW1276" s="85"/>
      <c r="AX1276" s="85"/>
      <c r="AY1276" s="85"/>
      <c r="AZ1276" s="85"/>
      <c r="BA1276" s="85"/>
      <c r="BB1276" s="85"/>
      <c r="BC1276" s="85"/>
      <c r="BD1276" s="85"/>
      <c r="BE1276" s="85"/>
      <c r="BF1276" s="85"/>
      <c r="BG1276" s="85"/>
      <c r="BH1276" s="85"/>
      <c r="BI1276" s="85"/>
      <c r="BJ1276" s="85"/>
      <c r="BK1276" s="85"/>
      <c r="BL1276" s="85"/>
      <c r="BM1276" s="85"/>
      <c r="BN1276" s="85"/>
      <c r="BO1276" s="85"/>
      <c r="BP1276" s="85"/>
      <c r="BQ1276" s="85"/>
      <c r="BR1276" s="85"/>
      <c r="BS1276" s="85"/>
      <c r="BT1276" s="85"/>
      <c r="BU1276" s="85"/>
      <c r="BV1276" s="85"/>
      <c r="BW1276" s="85"/>
      <c r="BX1276" s="85"/>
      <c r="BY1276" s="85"/>
      <c r="BZ1276" s="85"/>
      <c r="CA1276" s="85"/>
      <c r="CB1276" s="85"/>
      <c r="CC1276" s="85"/>
      <c r="CD1276" s="85"/>
      <c r="CE1276" s="85"/>
      <c r="CF1276" s="85"/>
      <c r="CG1276" s="85"/>
      <c r="CH1276" s="85"/>
      <c r="CI1276" s="85"/>
      <c r="CJ1276" s="85"/>
      <c r="CK1276" s="85"/>
      <c r="CL1276" s="85"/>
      <c r="CM1276" s="85"/>
      <c r="CN1276" s="85"/>
      <c r="CO1276" s="85"/>
      <c r="CP1276" s="85"/>
      <c r="CQ1276" s="85"/>
      <c r="CR1276" s="85"/>
      <c r="CS1276" s="85"/>
      <c r="CT1276" s="85"/>
      <c r="CU1276" s="85"/>
      <c r="CV1276" s="85"/>
      <c r="CW1276" s="85"/>
      <c r="CX1276" s="85"/>
      <c r="CY1276" s="85"/>
      <c r="CZ1276" s="85"/>
      <c r="DA1276" s="85"/>
      <c r="DB1276" s="85"/>
      <c r="DC1276" s="85"/>
      <c r="DD1276" s="85"/>
      <c r="DE1276" s="85"/>
      <c r="DF1276" s="85"/>
      <c r="DG1276" s="85"/>
      <c r="DH1276" s="85"/>
      <c r="DI1276" s="85"/>
      <c r="DJ1276" s="85"/>
      <c r="DK1276" s="85"/>
      <c r="DL1276" s="85"/>
    </row>
    <row r="1277" spans="1:116" s="12" customFormat="1" ht="48" customHeight="1">
      <c r="A1277" s="13"/>
      <c r="B1277" s="100"/>
      <c r="C1277" s="108"/>
      <c r="D1277" s="106"/>
      <c r="E1277" s="109"/>
      <c r="F1277" s="31"/>
      <c r="G1277" s="92"/>
      <c r="H1277" s="92">
        <f t="shared" si="22"/>
        <v>0</v>
      </c>
      <c r="I1277" s="102"/>
      <c r="J1277" s="107"/>
      <c r="K1277" s="105"/>
      <c r="L1277" s="107"/>
      <c r="M1277" s="103"/>
      <c r="N1277" s="107"/>
      <c r="O1277" s="101"/>
      <c r="P1277" s="101"/>
      <c r="Q1277" s="22"/>
      <c r="R1277" s="23"/>
      <c r="S1277" s="85"/>
      <c r="T1277" s="85"/>
      <c r="U1277" s="85"/>
      <c r="V1277" s="85"/>
      <c r="W1277" s="85"/>
      <c r="X1277" s="85"/>
      <c r="Y1277" s="85"/>
      <c r="Z1277" s="85"/>
      <c r="AA1277" s="85"/>
      <c r="AB1277" s="85"/>
      <c r="AC1277" s="85"/>
      <c r="AD1277" s="85"/>
      <c r="AE1277" s="85"/>
      <c r="AF1277" s="85"/>
      <c r="AG1277" s="85"/>
      <c r="AH1277" s="85"/>
      <c r="AI1277" s="85"/>
      <c r="AJ1277" s="85"/>
      <c r="AK1277" s="85"/>
      <c r="AL1277" s="85"/>
      <c r="AM1277" s="85"/>
      <c r="AN1277" s="85"/>
      <c r="AO1277" s="85"/>
      <c r="AP1277" s="85"/>
      <c r="AQ1277" s="85"/>
      <c r="AR1277" s="85"/>
      <c r="AS1277" s="85"/>
      <c r="AT1277" s="85"/>
      <c r="AU1277" s="85"/>
      <c r="AV1277" s="85"/>
      <c r="AW1277" s="85"/>
      <c r="AX1277" s="85"/>
      <c r="AY1277" s="85"/>
      <c r="AZ1277" s="85"/>
      <c r="BA1277" s="85"/>
      <c r="BB1277" s="85"/>
      <c r="BC1277" s="85"/>
      <c r="BD1277" s="85"/>
      <c r="BE1277" s="85"/>
      <c r="BF1277" s="85"/>
      <c r="BG1277" s="85"/>
      <c r="BH1277" s="85"/>
      <c r="BI1277" s="85"/>
      <c r="BJ1277" s="85"/>
      <c r="BK1277" s="85"/>
      <c r="BL1277" s="85"/>
      <c r="BM1277" s="85"/>
      <c r="BN1277" s="85"/>
      <c r="BO1277" s="85"/>
      <c r="BP1277" s="85"/>
      <c r="BQ1277" s="85"/>
      <c r="BR1277" s="85"/>
      <c r="BS1277" s="85"/>
      <c r="BT1277" s="85"/>
      <c r="BU1277" s="85"/>
      <c r="BV1277" s="85"/>
      <c r="BW1277" s="85"/>
      <c r="BX1277" s="85"/>
      <c r="BY1277" s="85"/>
      <c r="BZ1277" s="85"/>
      <c r="CA1277" s="85"/>
      <c r="CB1277" s="85"/>
      <c r="CC1277" s="85"/>
      <c r="CD1277" s="85"/>
      <c r="CE1277" s="85"/>
      <c r="CF1277" s="85"/>
      <c r="CG1277" s="85"/>
      <c r="CH1277" s="85"/>
      <c r="CI1277" s="85"/>
      <c r="CJ1277" s="85"/>
      <c r="CK1277" s="85"/>
      <c r="CL1277" s="85"/>
      <c r="CM1277" s="85"/>
      <c r="CN1277" s="85"/>
      <c r="CO1277" s="85"/>
      <c r="CP1277" s="85"/>
      <c r="CQ1277" s="85"/>
      <c r="CR1277" s="85"/>
      <c r="CS1277" s="85"/>
      <c r="CT1277" s="85"/>
      <c r="CU1277" s="85"/>
      <c r="CV1277" s="85"/>
      <c r="CW1277" s="85"/>
      <c r="CX1277" s="85"/>
      <c r="CY1277" s="85"/>
      <c r="CZ1277" s="85"/>
      <c r="DA1277" s="85"/>
      <c r="DB1277" s="85"/>
      <c r="DC1277" s="85"/>
      <c r="DD1277" s="85"/>
      <c r="DE1277" s="85"/>
      <c r="DF1277" s="85"/>
      <c r="DG1277" s="85"/>
      <c r="DH1277" s="85"/>
      <c r="DI1277" s="85"/>
      <c r="DJ1277" s="85"/>
      <c r="DK1277" s="85"/>
      <c r="DL1277" s="85"/>
    </row>
    <row r="1278" spans="1:116" s="12" customFormat="1" ht="48" customHeight="1">
      <c r="A1278" s="13"/>
      <c r="B1278" s="100"/>
      <c r="C1278" s="108"/>
      <c r="D1278" s="106"/>
      <c r="E1278" s="109"/>
      <c r="F1278" s="31"/>
      <c r="G1278" s="92"/>
      <c r="H1278" s="92">
        <f t="shared" si="22"/>
        <v>0</v>
      </c>
      <c r="I1278" s="102"/>
      <c r="J1278" s="107"/>
      <c r="K1278" s="105"/>
      <c r="L1278" s="107"/>
      <c r="M1278" s="103"/>
      <c r="N1278" s="107"/>
      <c r="O1278" s="101"/>
      <c r="P1278" s="101"/>
      <c r="Q1278" s="22"/>
      <c r="R1278" s="23"/>
      <c r="S1278" s="85"/>
      <c r="T1278" s="85"/>
      <c r="U1278" s="85"/>
      <c r="V1278" s="85"/>
      <c r="W1278" s="85"/>
      <c r="X1278" s="85"/>
      <c r="Y1278" s="85"/>
      <c r="Z1278" s="85"/>
      <c r="AA1278" s="85"/>
      <c r="AB1278" s="85"/>
      <c r="AC1278" s="85"/>
      <c r="AD1278" s="85"/>
      <c r="AE1278" s="85"/>
      <c r="AF1278" s="85"/>
      <c r="AG1278" s="85"/>
      <c r="AH1278" s="85"/>
      <c r="AI1278" s="85"/>
      <c r="AJ1278" s="85"/>
      <c r="AK1278" s="85"/>
      <c r="AL1278" s="85"/>
      <c r="AM1278" s="85"/>
      <c r="AN1278" s="85"/>
      <c r="AO1278" s="85"/>
      <c r="AP1278" s="85"/>
      <c r="AQ1278" s="85"/>
      <c r="AR1278" s="85"/>
      <c r="AS1278" s="85"/>
      <c r="AT1278" s="85"/>
      <c r="AU1278" s="85"/>
      <c r="AV1278" s="85"/>
      <c r="AW1278" s="85"/>
      <c r="AX1278" s="85"/>
      <c r="AY1278" s="85"/>
      <c r="AZ1278" s="85"/>
      <c r="BA1278" s="85"/>
      <c r="BB1278" s="85"/>
      <c r="BC1278" s="85"/>
      <c r="BD1278" s="85"/>
      <c r="BE1278" s="85"/>
      <c r="BF1278" s="85"/>
      <c r="BG1278" s="85"/>
      <c r="BH1278" s="85"/>
      <c r="BI1278" s="85"/>
      <c r="BJ1278" s="85"/>
      <c r="BK1278" s="85"/>
      <c r="BL1278" s="85"/>
      <c r="BM1278" s="85"/>
      <c r="BN1278" s="85"/>
      <c r="BO1278" s="85"/>
      <c r="BP1278" s="85"/>
      <c r="BQ1278" s="85"/>
      <c r="BR1278" s="85"/>
      <c r="BS1278" s="85"/>
      <c r="BT1278" s="85"/>
      <c r="BU1278" s="85"/>
      <c r="BV1278" s="85"/>
      <c r="BW1278" s="85"/>
      <c r="BX1278" s="85"/>
      <c r="BY1278" s="85"/>
      <c r="BZ1278" s="85"/>
      <c r="CA1278" s="85"/>
      <c r="CB1278" s="85"/>
      <c r="CC1278" s="85"/>
      <c r="CD1278" s="85"/>
      <c r="CE1278" s="85"/>
      <c r="CF1278" s="85"/>
      <c r="CG1278" s="85"/>
      <c r="CH1278" s="85"/>
      <c r="CI1278" s="85"/>
      <c r="CJ1278" s="85"/>
      <c r="CK1278" s="85"/>
      <c r="CL1278" s="85"/>
      <c r="CM1278" s="85"/>
      <c r="CN1278" s="85"/>
      <c r="CO1278" s="85"/>
      <c r="CP1278" s="85"/>
      <c r="CQ1278" s="85"/>
      <c r="CR1278" s="85"/>
      <c r="CS1278" s="85"/>
      <c r="CT1278" s="85"/>
      <c r="CU1278" s="85"/>
      <c r="CV1278" s="85"/>
      <c r="CW1278" s="85"/>
      <c r="CX1278" s="85"/>
      <c r="CY1278" s="85"/>
      <c r="CZ1278" s="85"/>
      <c r="DA1278" s="85"/>
      <c r="DB1278" s="85"/>
      <c r="DC1278" s="85"/>
      <c r="DD1278" s="85"/>
      <c r="DE1278" s="85"/>
      <c r="DF1278" s="85"/>
      <c r="DG1278" s="85"/>
      <c r="DH1278" s="85"/>
      <c r="DI1278" s="85"/>
      <c r="DJ1278" s="85"/>
      <c r="DK1278" s="85"/>
      <c r="DL1278" s="85"/>
    </row>
    <row r="1279" spans="1:116" s="12" customFormat="1" ht="48" customHeight="1">
      <c r="A1279" s="13"/>
      <c r="B1279" s="100"/>
      <c r="C1279" s="108"/>
      <c r="D1279" s="106"/>
      <c r="E1279" s="109"/>
      <c r="F1279" s="31"/>
      <c r="G1279" s="92"/>
      <c r="H1279" s="92">
        <f t="shared" si="22"/>
        <v>0</v>
      </c>
      <c r="I1279" s="102"/>
      <c r="J1279" s="107"/>
      <c r="K1279" s="105"/>
      <c r="L1279" s="107"/>
      <c r="M1279" s="103"/>
      <c r="N1279" s="107"/>
      <c r="O1279" s="101"/>
      <c r="P1279" s="101"/>
      <c r="Q1279" s="22"/>
      <c r="R1279" s="23"/>
      <c r="S1279" s="85"/>
      <c r="T1279" s="85"/>
      <c r="U1279" s="85"/>
      <c r="V1279" s="85"/>
      <c r="W1279" s="85"/>
      <c r="X1279" s="85"/>
      <c r="Y1279" s="85"/>
      <c r="Z1279" s="85"/>
      <c r="AA1279" s="85"/>
      <c r="AB1279" s="85"/>
      <c r="AC1279" s="85"/>
      <c r="AD1279" s="85"/>
      <c r="AE1279" s="85"/>
      <c r="AF1279" s="85"/>
      <c r="AG1279" s="85"/>
      <c r="AH1279" s="85"/>
      <c r="AI1279" s="85"/>
      <c r="AJ1279" s="85"/>
      <c r="AK1279" s="85"/>
      <c r="AL1279" s="85"/>
      <c r="AM1279" s="85"/>
      <c r="AN1279" s="85"/>
      <c r="AO1279" s="85"/>
      <c r="AP1279" s="85"/>
      <c r="AQ1279" s="85"/>
      <c r="AR1279" s="85"/>
      <c r="AS1279" s="85"/>
      <c r="AT1279" s="85"/>
      <c r="AU1279" s="85"/>
      <c r="AV1279" s="85"/>
      <c r="AW1279" s="85"/>
      <c r="AX1279" s="85"/>
      <c r="AY1279" s="85"/>
      <c r="AZ1279" s="85"/>
      <c r="BA1279" s="85"/>
      <c r="BB1279" s="85"/>
      <c r="BC1279" s="85"/>
      <c r="BD1279" s="85"/>
      <c r="BE1279" s="85"/>
      <c r="BF1279" s="85"/>
      <c r="BG1279" s="85"/>
      <c r="BH1279" s="85"/>
      <c r="BI1279" s="85"/>
      <c r="BJ1279" s="85"/>
      <c r="BK1279" s="85"/>
      <c r="BL1279" s="85"/>
      <c r="BM1279" s="85"/>
      <c r="BN1279" s="85"/>
      <c r="BO1279" s="85"/>
      <c r="BP1279" s="85"/>
      <c r="BQ1279" s="85"/>
      <c r="BR1279" s="85"/>
      <c r="BS1279" s="85"/>
      <c r="BT1279" s="85"/>
      <c r="BU1279" s="85"/>
      <c r="BV1279" s="85"/>
      <c r="BW1279" s="85"/>
      <c r="BX1279" s="85"/>
      <c r="BY1279" s="85"/>
      <c r="BZ1279" s="85"/>
      <c r="CA1279" s="85"/>
      <c r="CB1279" s="85"/>
      <c r="CC1279" s="85"/>
      <c r="CD1279" s="85"/>
      <c r="CE1279" s="85"/>
      <c r="CF1279" s="85"/>
      <c r="CG1279" s="85"/>
      <c r="CH1279" s="85"/>
      <c r="CI1279" s="85"/>
      <c r="CJ1279" s="85"/>
      <c r="CK1279" s="85"/>
      <c r="CL1279" s="85"/>
      <c r="CM1279" s="85"/>
      <c r="CN1279" s="85"/>
      <c r="CO1279" s="85"/>
      <c r="CP1279" s="85"/>
      <c r="CQ1279" s="85"/>
      <c r="CR1279" s="85"/>
      <c r="CS1279" s="85"/>
      <c r="CT1279" s="85"/>
      <c r="CU1279" s="85"/>
      <c r="CV1279" s="85"/>
      <c r="CW1279" s="85"/>
      <c r="CX1279" s="85"/>
      <c r="CY1279" s="85"/>
      <c r="CZ1279" s="85"/>
      <c r="DA1279" s="85"/>
      <c r="DB1279" s="85"/>
      <c r="DC1279" s="85"/>
      <c r="DD1279" s="85"/>
      <c r="DE1279" s="85"/>
      <c r="DF1279" s="85"/>
      <c r="DG1279" s="85"/>
      <c r="DH1279" s="85"/>
      <c r="DI1279" s="85"/>
      <c r="DJ1279" s="85"/>
      <c r="DK1279" s="85"/>
      <c r="DL1279" s="85"/>
    </row>
    <row r="1280" spans="1:116" s="12" customFormat="1" ht="48" customHeight="1">
      <c r="A1280" s="13"/>
      <c r="B1280" s="100"/>
      <c r="C1280" s="108"/>
      <c r="D1280" s="106"/>
      <c r="E1280" s="109"/>
      <c r="F1280" s="31"/>
      <c r="G1280" s="92"/>
      <c r="H1280" s="92">
        <f t="shared" si="22"/>
        <v>0</v>
      </c>
      <c r="I1280" s="102"/>
      <c r="J1280" s="107"/>
      <c r="K1280" s="105"/>
      <c r="L1280" s="107"/>
      <c r="M1280" s="103"/>
      <c r="N1280" s="107"/>
      <c r="O1280" s="101"/>
      <c r="P1280" s="101"/>
      <c r="Q1280" s="22"/>
      <c r="R1280" s="23"/>
      <c r="S1280" s="85"/>
      <c r="T1280" s="85"/>
      <c r="U1280" s="85"/>
      <c r="V1280" s="85"/>
      <c r="W1280" s="85"/>
      <c r="X1280" s="85"/>
      <c r="Y1280" s="85"/>
      <c r="Z1280" s="85"/>
      <c r="AA1280" s="85"/>
      <c r="AB1280" s="85"/>
      <c r="AC1280" s="85"/>
      <c r="AD1280" s="85"/>
      <c r="AE1280" s="85"/>
      <c r="AF1280" s="85"/>
      <c r="AG1280" s="85"/>
      <c r="AH1280" s="85"/>
      <c r="AI1280" s="85"/>
      <c r="AJ1280" s="85"/>
      <c r="AK1280" s="85"/>
      <c r="AL1280" s="85"/>
      <c r="AM1280" s="85"/>
      <c r="AN1280" s="85"/>
      <c r="AO1280" s="85"/>
      <c r="AP1280" s="85"/>
      <c r="AQ1280" s="85"/>
      <c r="AR1280" s="85"/>
      <c r="AS1280" s="85"/>
      <c r="AT1280" s="85"/>
      <c r="AU1280" s="85"/>
      <c r="AV1280" s="85"/>
      <c r="AW1280" s="85"/>
      <c r="AX1280" s="85"/>
      <c r="AY1280" s="85"/>
      <c r="AZ1280" s="85"/>
      <c r="BA1280" s="85"/>
      <c r="BB1280" s="85"/>
      <c r="BC1280" s="85"/>
      <c r="BD1280" s="85"/>
      <c r="BE1280" s="85"/>
      <c r="BF1280" s="85"/>
      <c r="BG1280" s="85"/>
      <c r="BH1280" s="85"/>
      <c r="BI1280" s="85"/>
      <c r="BJ1280" s="85"/>
      <c r="BK1280" s="85"/>
      <c r="BL1280" s="85"/>
      <c r="BM1280" s="85"/>
      <c r="BN1280" s="85"/>
      <c r="BO1280" s="85"/>
      <c r="BP1280" s="85"/>
      <c r="BQ1280" s="85"/>
      <c r="BR1280" s="85"/>
      <c r="BS1280" s="85"/>
      <c r="BT1280" s="85"/>
      <c r="BU1280" s="85"/>
      <c r="BV1280" s="85"/>
      <c r="BW1280" s="85"/>
      <c r="BX1280" s="85"/>
      <c r="BY1280" s="85"/>
      <c r="BZ1280" s="85"/>
      <c r="CA1280" s="85"/>
      <c r="CB1280" s="85"/>
      <c r="CC1280" s="85"/>
      <c r="CD1280" s="85"/>
      <c r="CE1280" s="85"/>
      <c r="CF1280" s="85"/>
      <c r="CG1280" s="85"/>
      <c r="CH1280" s="85"/>
      <c r="CI1280" s="85"/>
      <c r="CJ1280" s="85"/>
      <c r="CK1280" s="85"/>
      <c r="CL1280" s="85"/>
      <c r="CM1280" s="85"/>
      <c r="CN1280" s="85"/>
      <c r="CO1280" s="85"/>
      <c r="CP1280" s="85"/>
      <c r="CQ1280" s="85"/>
      <c r="CR1280" s="85"/>
      <c r="CS1280" s="85"/>
      <c r="CT1280" s="85"/>
      <c r="CU1280" s="85"/>
      <c r="CV1280" s="85"/>
      <c r="CW1280" s="85"/>
      <c r="CX1280" s="85"/>
      <c r="CY1280" s="85"/>
      <c r="CZ1280" s="85"/>
      <c r="DA1280" s="85"/>
      <c r="DB1280" s="85"/>
      <c r="DC1280" s="85"/>
      <c r="DD1280" s="85"/>
      <c r="DE1280" s="85"/>
      <c r="DF1280" s="85"/>
      <c r="DG1280" s="85"/>
      <c r="DH1280" s="85"/>
      <c r="DI1280" s="85"/>
      <c r="DJ1280" s="85"/>
      <c r="DK1280" s="85"/>
      <c r="DL1280" s="85"/>
    </row>
    <row r="1281" spans="1:116" s="12" customFormat="1" ht="48" customHeight="1">
      <c r="A1281" s="13"/>
      <c r="B1281" s="100"/>
      <c r="C1281" s="108"/>
      <c r="D1281" s="106"/>
      <c r="E1281" s="109"/>
      <c r="F1281" s="31"/>
      <c r="G1281" s="92"/>
      <c r="H1281" s="92">
        <f t="shared" si="22"/>
        <v>0</v>
      </c>
      <c r="I1281" s="102"/>
      <c r="J1281" s="107"/>
      <c r="K1281" s="105"/>
      <c r="L1281" s="107"/>
      <c r="M1281" s="103"/>
      <c r="N1281" s="107"/>
      <c r="O1281" s="101"/>
      <c r="P1281" s="101"/>
      <c r="Q1281" s="22"/>
      <c r="R1281" s="23"/>
      <c r="S1281" s="85"/>
      <c r="T1281" s="85"/>
      <c r="U1281" s="85"/>
      <c r="V1281" s="85"/>
      <c r="W1281" s="85"/>
      <c r="X1281" s="85"/>
      <c r="Y1281" s="85"/>
      <c r="Z1281" s="85"/>
      <c r="AA1281" s="85"/>
      <c r="AB1281" s="85"/>
      <c r="AC1281" s="85"/>
      <c r="AD1281" s="85"/>
      <c r="AE1281" s="85"/>
      <c r="AF1281" s="85"/>
      <c r="AG1281" s="85"/>
      <c r="AH1281" s="85"/>
      <c r="AI1281" s="85"/>
      <c r="AJ1281" s="85"/>
      <c r="AK1281" s="85"/>
      <c r="AL1281" s="85"/>
      <c r="AM1281" s="85"/>
      <c r="AN1281" s="85"/>
      <c r="AO1281" s="85"/>
      <c r="AP1281" s="85"/>
      <c r="AQ1281" s="85"/>
      <c r="AR1281" s="85"/>
      <c r="AS1281" s="85"/>
      <c r="AT1281" s="85"/>
      <c r="AU1281" s="85"/>
      <c r="AV1281" s="85"/>
      <c r="AW1281" s="85"/>
      <c r="AX1281" s="85"/>
      <c r="AY1281" s="85"/>
      <c r="AZ1281" s="85"/>
      <c r="BA1281" s="85"/>
      <c r="BB1281" s="85"/>
      <c r="BC1281" s="85"/>
      <c r="BD1281" s="85"/>
      <c r="BE1281" s="85"/>
      <c r="BF1281" s="85"/>
      <c r="BG1281" s="85"/>
      <c r="BH1281" s="85"/>
      <c r="BI1281" s="85"/>
      <c r="BJ1281" s="85"/>
      <c r="BK1281" s="85"/>
      <c r="BL1281" s="85"/>
      <c r="BM1281" s="85"/>
      <c r="BN1281" s="85"/>
      <c r="BO1281" s="85"/>
      <c r="BP1281" s="85"/>
      <c r="BQ1281" s="85"/>
      <c r="BR1281" s="85"/>
      <c r="BS1281" s="85"/>
      <c r="BT1281" s="85"/>
      <c r="BU1281" s="85"/>
      <c r="BV1281" s="85"/>
      <c r="BW1281" s="85"/>
      <c r="BX1281" s="85"/>
      <c r="BY1281" s="85"/>
      <c r="BZ1281" s="85"/>
      <c r="CA1281" s="85"/>
      <c r="CB1281" s="85"/>
      <c r="CC1281" s="85"/>
      <c r="CD1281" s="85"/>
      <c r="CE1281" s="85"/>
      <c r="CF1281" s="85"/>
      <c r="CG1281" s="85"/>
      <c r="CH1281" s="85"/>
      <c r="CI1281" s="85"/>
      <c r="CJ1281" s="85"/>
      <c r="CK1281" s="85"/>
      <c r="CL1281" s="85"/>
      <c r="CM1281" s="85"/>
      <c r="CN1281" s="85"/>
      <c r="CO1281" s="85"/>
      <c r="CP1281" s="85"/>
      <c r="CQ1281" s="85"/>
      <c r="CR1281" s="85"/>
      <c r="CS1281" s="85"/>
      <c r="CT1281" s="85"/>
      <c r="CU1281" s="85"/>
      <c r="CV1281" s="85"/>
      <c r="CW1281" s="85"/>
      <c r="CX1281" s="85"/>
      <c r="CY1281" s="85"/>
      <c r="CZ1281" s="85"/>
      <c r="DA1281" s="85"/>
      <c r="DB1281" s="85"/>
      <c r="DC1281" s="85"/>
      <c r="DD1281" s="85"/>
      <c r="DE1281" s="85"/>
      <c r="DF1281" s="85"/>
      <c r="DG1281" s="85"/>
      <c r="DH1281" s="85"/>
      <c r="DI1281" s="85"/>
      <c r="DJ1281" s="85"/>
      <c r="DK1281" s="85"/>
      <c r="DL1281" s="85"/>
    </row>
    <row r="1282" spans="1:116" s="12" customFormat="1" ht="48" customHeight="1">
      <c r="A1282" s="13"/>
      <c r="B1282" s="100"/>
      <c r="C1282" s="108"/>
      <c r="D1282" s="106"/>
      <c r="E1282" s="109"/>
      <c r="F1282" s="31"/>
      <c r="G1282" s="92"/>
      <c r="H1282" s="92">
        <f t="shared" si="22"/>
        <v>0</v>
      </c>
      <c r="I1282" s="102"/>
      <c r="J1282" s="107"/>
      <c r="K1282" s="105"/>
      <c r="L1282" s="107"/>
      <c r="M1282" s="103"/>
      <c r="N1282" s="107"/>
      <c r="O1282" s="101"/>
      <c r="P1282" s="101"/>
      <c r="Q1282" s="22"/>
      <c r="R1282" s="23"/>
      <c r="S1282" s="85"/>
      <c r="T1282" s="85"/>
      <c r="U1282" s="85"/>
      <c r="V1282" s="85"/>
      <c r="W1282" s="85"/>
      <c r="X1282" s="85"/>
      <c r="Y1282" s="85"/>
      <c r="Z1282" s="85"/>
      <c r="AA1282" s="85"/>
      <c r="AB1282" s="85"/>
      <c r="AC1282" s="85"/>
      <c r="AD1282" s="85"/>
      <c r="AE1282" s="85"/>
      <c r="AF1282" s="85"/>
      <c r="AG1282" s="85"/>
      <c r="AH1282" s="85"/>
      <c r="AI1282" s="85"/>
      <c r="AJ1282" s="85"/>
      <c r="AK1282" s="85"/>
      <c r="AL1282" s="85"/>
      <c r="AM1282" s="85"/>
      <c r="AN1282" s="85"/>
      <c r="AO1282" s="85"/>
      <c r="AP1282" s="85"/>
      <c r="AQ1282" s="85"/>
      <c r="AR1282" s="85"/>
      <c r="AS1282" s="85"/>
      <c r="AT1282" s="85"/>
      <c r="AU1282" s="85"/>
      <c r="AV1282" s="85"/>
      <c r="AW1282" s="85"/>
      <c r="AX1282" s="85"/>
      <c r="AY1282" s="85"/>
      <c r="AZ1282" s="85"/>
      <c r="BA1282" s="85"/>
      <c r="BB1282" s="85"/>
      <c r="BC1282" s="85"/>
      <c r="BD1282" s="85"/>
      <c r="BE1282" s="85"/>
      <c r="BF1282" s="85"/>
      <c r="BG1282" s="85"/>
      <c r="BH1282" s="85"/>
      <c r="BI1282" s="85"/>
      <c r="BJ1282" s="85"/>
      <c r="BK1282" s="85"/>
      <c r="BL1282" s="85"/>
      <c r="BM1282" s="85"/>
      <c r="BN1282" s="85"/>
      <c r="BO1282" s="85"/>
      <c r="BP1282" s="85"/>
      <c r="BQ1282" s="85"/>
      <c r="BR1282" s="85"/>
      <c r="BS1282" s="85"/>
      <c r="BT1282" s="85"/>
      <c r="BU1282" s="85"/>
      <c r="BV1282" s="85"/>
      <c r="BW1282" s="85"/>
      <c r="BX1282" s="85"/>
      <c r="BY1282" s="85"/>
      <c r="BZ1282" s="85"/>
      <c r="CA1282" s="85"/>
      <c r="CB1282" s="85"/>
      <c r="CC1282" s="85"/>
      <c r="CD1282" s="85"/>
      <c r="CE1282" s="85"/>
      <c r="CF1282" s="85"/>
      <c r="CG1282" s="85"/>
      <c r="CH1282" s="85"/>
      <c r="CI1282" s="85"/>
      <c r="CJ1282" s="85"/>
      <c r="CK1282" s="85"/>
      <c r="CL1282" s="85"/>
      <c r="CM1282" s="85"/>
      <c r="CN1282" s="85"/>
      <c r="CO1282" s="85"/>
      <c r="CP1282" s="85"/>
      <c r="CQ1282" s="85"/>
      <c r="CR1282" s="85"/>
      <c r="CS1282" s="85"/>
      <c r="CT1282" s="85"/>
      <c r="CU1282" s="85"/>
      <c r="CV1282" s="85"/>
      <c r="CW1282" s="85"/>
      <c r="CX1282" s="85"/>
      <c r="CY1282" s="85"/>
      <c r="CZ1282" s="85"/>
      <c r="DA1282" s="85"/>
      <c r="DB1282" s="85"/>
      <c r="DC1282" s="85"/>
      <c r="DD1282" s="85"/>
      <c r="DE1282" s="85"/>
      <c r="DF1282" s="85"/>
      <c r="DG1282" s="85"/>
      <c r="DH1282" s="85"/>
      <c r="DI1282" s="85"/>
      <c r="DJ1282" s="85"/>
      <c r="DK1282" s="85"/>
      <c r="DL1282" s="85"/>
    </row>
    <row r="1283" spans="1:116" s="12" customFormat="1" ht="48" customHeight="1">
      <c r="A1283" s="13"/>
      <c r="B1283" s="100"/>
      <c r="C1283" s="108"/>
      <c r="D1283" s="106"/>
      <c r="E1283" s="109"/>
      <c r="F1283" s="31"/>
      <c r="G1283" s="92"/>
      <c r="H1283" s="92">
        <f t="shared" si="22"/>
        <v>0</v>
      </c>
      <c r="I1283" s="102"/>
      <c r="J1283" s="107"/>
      <c r="K1283" s="105"/>
      <c r="L1283" s="107"/>
      <c r="M1283" s="103"/>
      <c r="N1283" s="107"/>
      <c r="O1283" s="101"/>
      <c r="P1283" s="101"/>
      <c r="Q1283" s="22"/>
      <c r="R1283" s="23"/>
      <c r="S1283" s="85"/>
      <c r="T1283" s="85"/>
      <c r="U1283" s="85"/>
      <c r="V1283" s="85"/>
      <c r="W1283" s="85"/>
      <c r="X1283" s="85"/>
      <c r="Y1283" s="85"/>
      <c r="Z1283" s="85"/>
      <c r="AA1283" s="85"/>
      <c r="AB1283" s="85"/>
      <c r="AC1283" s="85"/>
      <c r="AD1283" s="85"/>
      <c r="AE1283" s="85"/>
      <c r="AF1283" s="85"/>
      <c r="AG1283" s="85"/>
      <c r="AH1283" s="85"/>
      <c r="AI1283" s="85"/>
      <c r="AJ1283" s="85"/>
      <c r="AK1283" s="85"/>
      <c r="AL1283" s="85"/>
      <c r="AM1283" s="85"/>
      <c r="AN1283" s="85"/>
      <c r="AO1283" s="85"/>
      <c r="AP1283" s="85"/>
      <c r="AQ1283" s="85"/>
      <c r="AR1283" s="85"/>
      <c r="AS1283" s="85"/>
      <c r="AT1283" s="85"/>
      <c r="AU1283" s="85"/>
      <c r="AV1283" s="85"/>
      <c r="AW1283" s="85"/>
      <c r="AX1283" s="85"/>
      <c r="AY1283" s="85"/>
      <c r="AZ1283" s="85"/>
      <c r="BA1283" s="85"/>
      <c r="BB1283" s="85"/>
      <c r="BC1283" s="85"/>
      <c r="BD1283" s="85"/>
      <c r="BE1283" s="85"/>
      <c r="BF1283" s="85"/>
      <c r="BG1283" s="85"/>
      <c r="BH1283" s="85"/>
      <c r="BI1283" s="85"/>
      <c r="BJ1283" s="85"/>
      <c r="BK1283" s="85"/>
      <c r="BL1283" s="85"/>
      <c r="BM1283" s="85"/>
      <c r="BN1283" s="85"/>
      <c r="BO1283" s="85"/>
      <c r="BP1283" s="85"/>
      <c r="BQ1283" s="85"/>
      <c r="BR1283" s="85"/>
      <c r="BS1283" s="85"/>
      <c r="BT1283" s="85"/>
      <c r="BU1283" s="85"/>
      <c r="BV1283" s="85"/>
      <c r="BW1283" s="85"/>
      <c r="BX1283" s="85"/>
      <c r="BY1283" s="85"/>
      <c r="BZ1283" s="85"/>
      <c r="CA1283" s="85"/>
      <c r="CB1283" s="85"/>
      <c r="CC1283" s="85"/>
      <c r="CD1283" s="85"/>
      <c r="CE1283" s="85"/>
      <c r="CF1283" s="85"/>
      <c r="CG1283" s="85"/>
      <c r="CH1283" s="85"/>
      <c r="CI1283" s="85"/>
      <c r="CJ1283" s="85"/>
      <c r="CK1283" s="85"/>
      <c r="CL1283" s="85"/>
      <c r="CM1283" s="85"/>
      <c r="CN1283" s="85"/>
      <c r="CO1283" s="85"/>
      <c r="CP1283" s="85"/>
      <c r="CQ1283" s="85"/>
      <c r="CR1283" s="85"/>
      <c r="CS1283" s="85"/>
      <c r="CT1283" s="85"/>
      <c r="CU1283" s="85"/>
      <c r="CV1283" s="85"/>
      <c r="CW1283" s="85"/>
      <c r="CX1283" s="85"/>
      <c r="CY1283" s="85"/>
      <c r="CZ1283" s="85"/>
      <c r="DA1283" s="85"/>
      <c r="DB1283" s="85"/>
      <c r="DC1283" s="85"/>
      <c r="DD1283" s="85"/>
      <c r="DE1283" s="85"/>
      <c r="DF1283" s="85"/>
      <c r="DG1283" s="85"/>
      <c r="DH1283" s="85"/>
      <c r="DI1283" s="85"/>
      <c r="DJ1283" s="85"/>
      <c r="DK1283" s="85"/>
      <c r="DL1283" s="85"/>
    </row>
    <row r="1284" spans="1:116" s="12" customFormat="1" ht="48" customHeight="1">
      <c r="A1284" s="13"/>
      <c r="B1284" s="100"/>
      <c r="C1284" s="108"/>
      <c r="D1284" s="106"/>
      <c r="E1284" s="109"/>
      <c r="F1284" s="31"/>
      <c r="G1284" s="92"/>
      <c r="H1284" s="92">
        <f t="shared" si="22"/>
        <v>0</v>
      </c>
      <c r="I1284" s="102"/>
      <c r="J1284" s="107"/>
      <c r="K1284" s="105"/>
      <c r="L1284" s="107"/>
      <c r="M1284" s="103"/>
      <c r="N1284" s="107"/>
      <c r="O1284" s="101"/>
      <c r="P1284" s="101"/>
      <c r="Q1284" s="22"/>
      <c r="R1284" s="23"/>
      <c r="S1284" s="85"/>
      <c r="T1284" s="85"/>
      <c r="U1284" s="85"/>
      <c r="V1284" s="85"/>
      <c r="W1284" s="85"/>
      <c r="X1284" s="85"/>
      <c r="Y1284" s="85"/>
      <c r="Z1284" s="85"/>
      <c r="AA1284" s="85"/>
      <c r="AB1284" s="85"/>
      <c r="AC1284" s="85"/>
      <c r="AD1284" s="85"/>
      <c r="AE1284" s="85"/>
      <c r="AF1284" s="85"/>
      <c r="AG1284" s="85"/>
      <c r="AH1284" s="85"/>
      <c r="AI1284" s="85"/>
      <c r="AJ1284" s="85"/>
      <c r="AK1284" s="85"/>
      <c r="AL1284" s="85"/>
      <c r="AM1284" s="85"/>
      <c r="AN1284" s="85"/>
      <c r="AO1284" s="85"/>
      <c r="AP1284" s="85"/>
      <c r="AQ1284" s="85"/>
      <c r="AR1284" s="85"/>
      <c r="AS1284" s="85"/>
      <c r="AT1284" s="85"/>
      <c r="AU1284" s="85"/>
      <c r="AV1284" s="85"/>
      <c r="AW1284" s="85"/>
      <c r="AX1284" s="85"/>
      <c r="AY1284" s="85"/>
      <c r="AZ1284" s="85"/>
      <c r="BA1284" s="85"/>
      <c r="BB1284" s="85"/>
      <c r="BC1284" s="85"/>
      <c r="BD1284" s="85"/>
      <c r="BE1284" s="85"/>
      <c r="BF1284" s="85"/>
      <c r="BG1284" s="85"/>
      <c r="BH1284" s="85"/>
      <c r="BI1284" s="85"/>
      <c r="BJ1284" s="85"/>
      <c r="BK1284" s="85"/>
      <c r="BL1284" s="85"/>
      <c r="BM1284" s="85"/>
      <c r="BN1284" s="85"/>
      <c r="BO1284" s="85"/>
      <c r="BP1284" s="85"/>
      <c r="BQ1284" s="85"/>
      <c r="BR1284" s="85"/>
      <c r="BS1284" s="85"/>
      <c r="BT1284" s="85"/>
      <c r="BU1284" s="85"/>
      <c r="BV1284" s="85"/>
      <c r="BW1284" s="85"/>
      <c r="BX1284" s="85"/>
      <c r="BY1284" s="85"/>
      <c r="BZ1284" s="85"/>
      <c r="CA1284" s="85"/>
      <c r="CB1284" s="85"/>
      <c r="CC1284" s="85"/>
      <c r="CD1284" s="85"/>
      <c r="CE1284" s="85"/>
      <c r="CF1284" s="85"/>
      <c r="CG1284" s="85"/>
      <c r="CH1284" s="85"/>
      <c r="CI1284" s="85"/>
      <c r="CJ1284" s="85"/>
      <c r="CK1284" s="85"/>
      <c r="CL1284" s="85"/>
      <c r="CM1284" s="85"/>
      <c r="CN1284" s="85"/>
      <c r="CO1284" s="85"/>
      <c r="CP1284" s="85"/>
      <c r="CQ1284" s="85"/>
      <c r="CR1284" s="85"/>
      <c r="CS1284" s="85"/>
      <c r="CT1284" s="85"/>
      <c r="CU1284" s="85"/>
      <c r="CV1284" s="85"/>
      <c r="CW1284" s="85"/>
      <c r="CX1284" s="85"/>
      <c r="CY1284" s="85"/>
      <c r="CZ1284" s="85"/>
      <c r="DA1284" s="85"/>
      <c r="DB1284" s="85"/>
      <c r="DC1284" s="85"/>
      <c r="DD1284" s="85"/>
      <c r="DE1284" s="85"/>
      <c r="DF1284" s="85"/>
      <c r="DG1284" s="85"/>
      <c r="DH1284" s="85"/>
      <c r="DI1284" s="85"/>
      <c r="DJ1284" s="85"/>
      <c r="DK1284" s="85"/>
      <c r="DL1284" s="85"/>
    </row>
    <row r="1285" spans="1:116" s="12" customFormat="1" ht="48" customHeight="1">
      <c r="A1285" s="13"/>
      <c r="B1285" s="100"/>
      <c r="C1285" s="108"/>
      <c r="D1285" s="106"/>
      <c r="E1285" s="109"/>
      <c r="F1285" s="31"/>
      <c r="G1285" s="92"/>
      <c r="H1285" s="92">
        <f t="shared" si="22"/>
        <v>0</v>
      </c>
      <c r="I1285" s="102"/>
      <c r="J1285" s="107"/>
      <c r="K1285" s="105"/>
      <c r="L1285" s="107"/>
      <c r="M1285" s="103"/>
      <c r="N1285" s="107"/>
      <c r="O1285" s="101"/>
      <c r="P1285" s="101"/>
      <c r="Q1285" s="22"/>
      <c r="R1285" s="23"/>
      <c r="S1285" s="85"/>
      <c r="T1285" s="85"/>
      <c r="U1285" s="85"/>
      <c r="V1285" s="85"/>
      <c r="W1285" s="85"/>
      <c r="X1285" s="85"/>
      <c r="Y1285" s="85"/>
      <c r="Z1285" s="85"/>
      <c r="AA1285" s="85"/>
      <c r="AB1285" s="85"/>
      <c r="AC1285" s="85"/>
      <c r="AD1285" s="85"/>
      <c r="AE1285" s="85"/>
      <c r="AF1285" s="85"/>
      <c r="AG1285" s="85"/>
      <c r="AH1285" s="85"/>
      <c r="AI1285" s="85"/>
      <c r="AJ1285" s="85"/>
      <c r="AK1285" s="85"/>
      <c r="AL1285" s="85"/>
      <c r="AM1285" s="85"/>
      <c r="AN1285" s="85"/>
      <c r="AO1285" s="85"/>
      <c r="AP1285" s="85"/>
      <c r="AQ1285" s="85"/>
      <c r="AR1285" s="85"/>
      <c r="AS1285" s="85"/>
      <c r="AT1285" s="85"/>
      <c r="AU1285" s="85"/>
      <c r="AV1285" s="85"/>
      <c r="AW1285" s="85"/>
      <c r="AX1285" s="85"/>
      <c r="AY1285" s="85"/>
      <c r="AZ1285" s="85"/>
      <c r="BA1285" s="85"/>
      <c r="BB1285" s="85"/>
      <c r="BC1285" s="85"/>
      <c r="BD1285" s="85"/>
      <c r="BE1285" s="85"/>
      <c r="BF1285" s="85"/>
      <c r="BG1285" s="85"/>
      <c r="BH1285" s="85"/>
      <c r="BI1285" s="85"/>
      <c r="BJ1285" s="85"/>
      <c r="BK1285" s="85"/>
      <c r="BL1285" s="85"/>
      <c r="BM1285" s="85"/>
      <c r="BN1285" s="85"/>
      <c r="BO1285" s="85"/>
      <c r="BP1285" s="85"/>
      <c r="BQ1285" s="85"/>
      <c r="BR1285" s="85"/>
      <c r="BS1285" s="85"/>
      <c r="BT1285" s="85"/>
      <c r="BU1285" s="85"/>
      <c r="BV1285" s="85"/>
      <c r="BW1285" s="85"/>
      <c r="BX1285" s="85"/>
      <c r="BY1285" s="85"/>
      <c r="BZ1285" s="85"/>
      <c r="CA1285" s="85"/>
      <c r="CB1285" s="85"/>
      <c r="CC1285" s="85"/>
      <c r="CD1285" s="85"/>
      <c r="CE1285" s="85"/>
      <c r="CF1285" s="85"/>
      <c r="CG1285" s="85"/>
      <c r="CH1285" s="85"/>
      <c r="CI1285" s="85"/>
      <c r="CJ1285" s="85"/>
      <c r="CK1285" s="85"/>
      <c r="CL1285" s="85"/>
      <c r="CM1285" s="85"/>
      <c r="CN1285" s="85"/>
      <c r="CO1285" s="85"/>
      <c r="CP1285" s="85"/>
      <c r="CQ1285" s="85"/>
      <c r="CR1285" s="85"/>
      <c r="CS1285" s="85"/>
      <c r="CT1285" s="85"/>
      <c r="CU1285" s="85"/>
      <c r="CV1285" s="85"/>
      <c r="CW1285" s="85"/>
      <c r="CX1285" s="85"/>
      <c r="CY1285" s="85"/>
      <c r="CZ1285" s="85"/>
      <c r="DA1285" s="85"/>
      <c r="DB1285" s="85"/>
      <c r="DC1285" s="85"/>
      <c r="DD1285" s="85"/>
      <c r="DE1285" s="85"/>
      <c r="DF1285" s="85"/>
      <c r="DG1285" s="85"/>
      <c r="DH1285" s="85"/>
      <c r="DI1285" s="85"/>
      <c r="DJ1285" s="85"/>
      <c r="DK1285" s="85"/>
      <c r="DL1285" s="85"/>
    </row>
    <row r="1286" spans="1:116" s="12" customFormat="1" ht="48" customHeight="1">
      <c r="A1286" s="13"/>
      <c r="B1286" s="100"/>
      <c r="C1286" s="108"/>
      <c r="D1286" s="106"/>
      <c r="E1286" s="109"/>
      <c r="F1286" s="31"/>
      <c r="G1286" s="92"/>
      <c r="H1286" s="92">
        <f t="shared" si="22"/>
        <v>0</v>
      </c>
      <c r="I1286" s="102"/>
      <c r="J1286" s="107"/>
      <c r="K1286" s="105"/>
      <c r="L1286" s="107"/>
      <c r="M1286" s="103"/>
      <c r="N1286" s="107"/>
      <c r="O1286" s="101"/>
      <c r="P1286" s="101"/>
      <c r="Q1286" s="22"/>
      <c r="R1286" s="23"/>
      <c r="S1286" s="85"/>
      <c r="T1286" s="85"/>
      <c r="U1286" s="85"/>
      <c r="V1286" s="85"/>
      <c r="W1286" s="85"/>
      <c r="X1286" s="85"/>
      <c r="Y1286" s="85"/>
      <c r="Z1286" s="85"/>
      <c r="AA1286" s="85"/>
      <c r="AB1286" s="85"/>
      <c r="AC1286" s="85"/>
      <c r="AD1286" s="85"/>
      <c r="AE1286" s="85"/>
      <c r="AF1286" s="85"/>
      <c r="AG1286" s="85"/>
      <c r="AH1286" s="85"/>
      <c r="AI1286" s="85"/>
      <c r="AJ1286" s="85"/>
      <c r="AK1286" s="85"/>
      <c r="AL1286" s="85"/>
      <c r="AM1286" s="85"/>
      <c r="AN1286" s="85"/>
      <c r="AO1286" s="85"/>
      <c r="AP1286" s="85"/>
      <c r="AQ1286" s="85"/>
      <c r="AR1286" s="85"/>
      <c r="AS1286" s="85"/>
      <c r="AT1286" s="85"/>
      <c r="AU1286" s="85"/>
      <c r="AV1286" s="85"/>
      <c r="AW1286" s="85"/>
      <c r="AX1286" s="85"/>
      <c r="AY1286" s="85"/>
      <c r="AZ1286" s="85"/>
      <c r="BA1286" s="85"/>
      <c r="BB1286" s="85"/>
      <c r="BC1286" s="85"/>
      <c r="BD1286" s="85"/>
      <c r="BE1286" s="85"/>
      <c r="BF1286" s="85"/>
      <c r="BG1286" s="85"/>
      <c r="BH1286" s="85"/>
      <c r="BI1286" s="85"/>
      <c r="BJ1286" s="85"/>
      <c r="BK1286" s="85"/>
      <c r="BL1286" s="85"/>
      <c r="BM1286" s="85"/>
      <c r="BN1286" s="85"/>
      <c r="BO1286" s="85"/>
      <c r="BP1286" s="85"/>
      <c r="BQ1286" s="85"/>
      <c r="BR1286" s="85"/>
      <c r="BS1286" s="85"/>
      <c r="BT1286" s="85"/>
      <c r="BU1286" s="85"/>
      <c r="BV1286" s="85"/>
      <c r="BW1286" s="85"/>
      <c r="BX1286" s="85"/>
      <c r="BY1286" s="85"/>
      <c r="BZ1286" s="85"/>
      <c r="CA1286" s="85"/>
      <c r="CB1286" s="85"/>
      <c r="CC1286" s="85"/>
      <c r="CD1286" s="85"/>
      <c r="CE1286" s="85"/>
      <c r="CF1286" s="85"/>
      <c r="CG1286" s="85"/>
      <c r="CH1286" s="85"/>
      <c r="CI1286" s="85"/>
      <c r="CJ1286" s="85"/>
      <c r="CK1286" s="85"/>
      <c r="CL1286" s="85"/>
      <c r="CM1286" s="85"/>
      <c r="CN1286" s="85"/>
      <c r="CO1286" s="85"/>
      <c r="CP1286" s="85"/>
      <c r="CQ1286" s="85"/>
      <c r="CR1286" s="85"/>
      <c r="CS1286" s="85"/>
      <c r="CT1286" s="85"/>
      <c r="CU1286" s="85"/>
      <c r="CV1286" s="85"/>
      <c r="CW1286" s="85"/>
      <c r="CX1286" s="85"/>
      <c r="CY1286" s="85"/>
      <c r="CZ1286" s="85"/>
      <c r="DA1286" s="85"/>
      <c r="DB1286" s="85"/>
      <c r="DC1286" s="85"/>
      <c r="DD1286" s="85"/>
      <c r="DE1286" s="85"/>
      <c r="DF1286" s="85"/>
      <c r="DG1286" s="85"/>
      <c r="DH1286" s="85"/>
      <c r="DI1286" s="85"/>
      <c r="DJ1286" s="85"/>
      <c r="DK1286" s="85"/>
      <c r="DL1286" s="85"/>
    </row>
    <row r="1287" spans="1:116" s="12" customFormat="1" ht="48" customHeight="1">
      <c r="A1287" s="13"/>
      <c r="B1287" s="100"/>
      <c r="C1287" s="108"/>
      <c r="D1287" s="106"/>
      <c r="E1287" s="109"/>
      <c r="F1287" s="31"/>
      <c r="G1287" s="92"/>
      <c r="H1287" s="92">
        <f t="shared" si="22"/>
        <v>0</v>
      </c>
      <c r="I1287" s="102"/>
      <c r="J1287" s="107"/>
      <c r="K1287" s="105"/>
      <c r="L1287" s="107"/>
      <c r="M1287" s="103"/>
      <c r="N1287" s="107"/>
      <c r="O1287" s="101"/>
      <c r="P1287" s="101"/>
      <c r="Q1287" s="22"/>
      <c r="R1287" s="23"/>
      <c r="S1287" s="85"/>
      <c r="T1287" s="85"/>
      <c r="U1287" s="85"/>
      <c r="V1287" s="85"/>
      <c r="W1287" s="85"/>
      <c r="X1287" s="85"/>
      <c r="Y1287" s="85"/>
      <c r="Z1287" s="85"/>
      <c r="AA1287" s="85"/>
      <c r="AB1287" s="85"/>
      <c r="AC1287" s="85"/>
      <c r="AD1287" s="85"/>
      <c r="AE1287" s="85"/>
      <c r="AF1287" s="85"/>
      <c r="AG1287" s="85"/>
      <c r="AH1287" s="85"/>
      <c r="AI1287" s="85"/>
      <c r="AJ1287" s="85"/>
      <c r="AK1287" s="85"/>
      <c r="AL1287" s="85"/>
      <c r="AM1287" s="85"/>
      <c r="AN1287" s="85"/>
      <c r="AO1287" s="85"/>
      <c r="AP1287" s="85"/>
      <c r="AQ1287" s="85"/>
      <c r="AR1287" s="85"/>
      <c r="AS1287" s="85"/>
      <c r="AT1287" s="85"/>
      <c r="AU1287" s="85"/>
      <c r="AV1287" s="85"/>
      <c r="AW1287" s="85"/>
      <c r="AX1287" s="85"/>
      <c r="AY1287" s="85"/>
      <c r="AZ1287" s="85"/>
      <c r="BA1287" s="85"/>
      <c r="BB1287" s="85"/>
      <c r="BC1287" s="85"/>
      <c r="BD1287" s="85"/>
      <c r="BE1287" s="85"/>
      <c r="BF1287" s="85"/>
      <c r="BG1287" s="85"/>
      <c r="BH1287" s="85"/>
      <c r="BI1287" s="85"/>
      <c r="BJ1287" s="85"/>
      <c r="BK1287" s="85"/>
      <c r="BL1287" s="85"/>
      <c r="BM1287" s="85"/>
      <c r="BN1287" s="85"/>
      <c r="BO1287" s="85"/>
      <c r="BP1287" s="85"/>
      <c r="BQ1287" s="85"/>
      <c r="BR1287" s="85"/>
      <c r="BS1287" s="85"/>
      <c r="BT1287" s="85"/>
      <c r="BU1287" s="85"/>
      <c r="BV1287" s="85"/>
      <c r="BW1287" s="85"/>
      <c r="BX1287" s="85"/>
      <c r="BY1287" s="85"/>
      <c r="BZ1287" s="85"/>
      <c r="CA1287" s="85"/>
      <c r="CB1287" s="85"/>
      <c r="CC1287" s="85"/>
      <c r="CD1287" s="85"/>
      <c r="CE1287" s="85"/>
      <c r="CF1287" s="85"/>
      <c r="CG1287" s="85"/>
      <c r="CH1287" s="85"/>
      <c r="CI1287" s="85"/>
      <c r="CJ1287" s="85"/>
      <c r="CK1287" s="85"/>
      <c r="CL1287" s="85"/>
      <c r="CM1287" s="85"/>
      <c r="CN1287" s="85"/>
      <c r="CO1287" s="85"/>
      <c r="CP1287" s="85"/>
      <c r="CQ1287" s="85"/>
      <c r="CR1287" s="85"/>
      <c r="CS1287" s="85"/>
      <c r="CT1287" s="85"/>
      <c r="CU1287" s="85"/>
      <c r="CV1287" s="85"/>
      <c r="CW1287" s="85"/>
      <c r="CX1287" s="85"/>
      <c r="CY1287" s="85"/>
      <c r="CZ1287" s="85"/>
      <c r="DA1287" s="85"/>
      <c r="DB1287" s="85"/>
      <c r="DC1287" s="85"/>
      <c r="DD1287" s="85"/>
      <c r="DE1287" s="85"/>
      <c r="DF1287" s="85"/>
      <c r="DG1287" s="85"/>
      <c r="DH1287" s="85"/>
      <c r="DI1287" s="85"/>
      <c r="DJ1287" s="85"/>
      <c r="DK1287" s="85"/>
      <c r="DL1287" s="85"/>
    </row>
    <row r="1288" spans="1:116" s="12" customFormat="1" ht="48" customHeight="1">
      <c r="A1288" s="13"/>
      <c r="B1288" s="100"/>
      <c r="C1288" s="108"/>
      <c r="D1288" s="106"/>
      <c r="E1288" s="109"/>
      <c r="F1288" s="31"/>
      <c r="G1288" s="92"/>
      <c r="H1288" s="92">
        <f t="shared" si="22"/>
        <v>0</v>
      </c>
      <c r="I1288" s="102"/>
      <c r="J1288" s="107"/>
      <c r="K1288" s="105"/>
      <c r="L1288" s="107"/>
      <c r="M1288" s="103"/>
      <c r="N1288" s="107"/>
      <c r="O1288" s="101"/>
      <c r="P1288" s="101"/>
      <c r="Q1288" s="22"/>
      <c r="R1288" s="23"/>
      <c r="S1288" s="85"/>
      <c r="T1288" s="85"/>
      <c r="U1288" s="85"/>
      <c r="V1288" s="85"/>
      <c r="W1288" s="85"/>
      <c r="X1288" s="85"/>
      <c r="Y1288" s="85"/>
      <c r="Z1288" s="85"/>
      <c r="AA1288" s="85"/>
      <c r="AB1288" s="85"/>
      <c r="AC1288" s="85"/>
      <c r="AD1288" s="85"/>
      <c r="AE1288" s="85"/>
      <c r="AF1288" s="85"/>
      <c r="AG1288" s="85"/>
      <c r="AH1288" s="85"/>
      <c r="AI1288" s="85"/>
      <c r="AJ1288" s="85"/>
      <c r="AK1288" s="85"/>
      <c r="AL1288" s="85"/>
      <c r="AM1288" s="85"/>
      <c r="AN1288" s="85"/>
      <c r="AO1288" s="85"/>
      <c r="AP1288" s="85"/>
      <c r="AQ1288" s="85"/>
      <c r="AR1288" s="85"/>
      <c r="AS1288" s="85"/>
      <c r="AT1288" s="85"/>
      <c r="AU1288" s="85"/>
      <c r="AV1288" s="85"/>
      <c r="AW1288" s="85"/>
      <c r="AX1288" s="85"/>
      <c r="AY1288" s="85"/>
      <c r="AZ1288" s="85"/>
      <c r="BA1288" s="85"/>
      <c r="BB1288" s="85"/>
      <c r="BC1288" s="85"/>
      <c r="BD1288" s="85"/>
      <c r="BE1288" s="85"/>
      <c r="BF1288" s="85"/>
      <c r="BG1288" s="85"/>
      <c r="BH1288" s="85"/>
      <c r="BI1288" s="85"/>
      <c r="BJ1288" s="85"/>
      <c r="BK1288" s="85"/>
      <c r="BL1288" s="85"/>
      <c r="BM1288" s="85"/>
      <c r="BN1288" s="85"/>
      <c r="BO1288" s="85"/>
      <c r="BP1288" s="85"/>
      <c r="BQ1288" s="85"/>
      <c r="BR1288" s="85"/>
      <c r="BS1288" s="85"/>
      <c r="BT1288" s="85"/>
      <c r="BU1288" s="85"/>
      <c r="BV1288" s="85"/>
      <c r="BW1288" s="85"/>
      <c r="BX1288" s="85"/>
      <c r="BY1288" s="85"/>
      <c r="BZ1288" s="85"/>
      <c r="CA1288" s="85"/>
      <c r="CB1288" s="85"/>
      <c r="CC1288" s="85"/>
      <c r="CD1288" s="85"/>
      <c r="CE1288" s="85"/>
      <c r="CF1288" s="85"/>
      <c r="CG1288" s="85"/>
      <c r="CH1288" s="85"/>
      <c r="CI1288" s="85"/>
      <c r="CJ1288" s="85"/>
      <c r="CK1288" s="85"/>
      <c r="CL1288" s="85"/>
      <c r="CM1288" s="85"/>
      <c r="CN1288" s="85"/>
      <c r="CO1288" s="85"/>
      <c r="CP1288" s="85"/>
      <c r="CQ1288" s="85"/>
      <c r="CR1288" s="85"/>
      <c r="CS1288" s="85"/>
      <c r="CT1288" s="85"/>
      <c r="CU1288" s="85"/>
      <c r="CV1288" s="85"/>
      <c r="CW1288" s="85"/>
      <c r="CX1288" s="85"/>
      <c r="CY1288" s="85"/>
      <c r="CZ1288" s="85"/>
      <c r="DA1288" s="85"/>
      <c r="DB1288" s="85"/>
      <c r="DC1288" s="85"/>
      <c r="DD1288" s="85"/>
      <c r="DE1288" s="85"/>
      <c r="DF1288" s="85"/>
      <c r="DG1288" s="85"/>
      <c r="DH1288" s="85"/>
      <c r="DI1288" s="85"/>
      <c r="DJ1288" s="85"/>
      <c r="DK1288" s="85"/>
      <c r="DL1288" s="85"/>
    </row>
    <row r="1289" spans="1:116" s="12" customFormat="1" ht="48" customHeight="1">
      <c r="A1289" s="13"/>
      <c r="B1289" s="100"/>
      <c r="C1289" s="108"/>
      <c r="D1289" s="106"/>
      <c r="E1289" s="109"/>
      <c r="F1289" s="31"/>
      <c r="G1289" s="92"/>
      <c r="H1289" s="92">
        <f t="shared" si="22"/>
        <v>0</v>
      </c>
      <c r="I1289" s="102"/>
      <c r="J1289" s="107"/>
      <c r="K1289" s="105"/>
      <c r="L1289" s="107"/>
      <c r="M1289" s="103"/>
      <c r="N1289" s="107"/>
      <c r="O1289" s="101"/>
      <c r="P1289" s="101"/>
      <c r="Q1289" s="22"/>
      <c r="R1289" s="23"/>
      <c r="S1289" s="85"/>
      <c r="T1289" s="85"/>
      <c r="U1289" s="85"/>
      <c r="V1289" s="85"/>
      <c r="W1289" s="85"/>
      <c r="X1289" s="85"/>
      <c r="Y1289" s="85"/>
      <c r="Z1289" s="85"/>
      <c r="AA1289" s="85"/>
      <c r="AB1289" s="85"/>
      <c r="AC1289" s="85"/>
      <c r="AD1289" s="85"/>
      <c r="AE1289" s="85"/>
      <c r="AF1289" s="85"/>
      <c r="AG1289" s="85"/>
      <c r="AH1289" s="85"/>
      <c r="AI1289" s="85"/>
      <c r="AJ1289" s="85"/>
      <c r="AK1289" s="85"/>
      <c r="AL1289" s="85"/>
      <c r="AM1289" s="85"/>
      <c r="AN1289" s="85"/>
      <c r="AO1289" s="85"/>
      <c r="AP1289" s="85"/>
      <c r="AQ1289" s="85"/>
      <c r="AR1289" s="85"/>
      <c r="AS1289" s="85"/>
      <c r="AT1289" s="85"/>
      <c r="AU1289" s="85"/>
      <c r="AV1289" s="85"/>
      <c r="AW1289" s="85"/>
      <c r="AX1289" s="85"/>
      <c r="AY1289" s="85"/>
      <c r="AZ1289" s="85"/>
      <c r="BA1289" s="85"/>
      <c r="BB1289" s="85"/>
      <c r="BC1289" s="85"/>
      <c r="BD1289" s="85"/>
      <c r="BE1289" s="85"/>
      <c r="BF1289" s="85"/>
      <c r="BG1289" s="85"/>
      <c r="BH1289" s="85"/>
      <c r="BI1289" s="85"/>
      <c r="BJ1289" s="85"/>
      <c r="BK1289" s="85"/>
      <c r="BL1289" s="85"/>
      <c r="BM1289" s="85"/>
      <c r="BN1289" s="85"/>
      <c r="BO1289" s="85"/>
      <c r="BP1289" s="85"/>
      <c r="BQ1289" s="85"/>
      <c r="BR1289" s="85"/>
      <c r="BS1289" s="85"/>
      <c r="BT1289" s="85"/>
      <c r="BU1289" s="85"/>
      <c r="BV1289" s="85"/>
      <c r="BW1289" s="85"/>
      <c r="BX1289" s="85"/>
      <c r="BY1289" s="85"/>
      <c r="BZ1289" s="85"/>
      <c r="CA1289" s="85"/>
      <c r="CB1289" s="85"/>
      <c r="CC1289" s="85"/>
      <c r="CD1289" s="85"/>
      <c r="CE1289" s="85"/>
      <c r="CF1289" s="85"/>
      <c r="CG1289" s="85"/>
      <c r="CH1289" s="85"/>
      <c r="CI1289" s="85"/>
      <c r="CJ1289" s="85"/>
      <c r="CK1289" s="85"/>
      <c r="CL1289" s="85"/>
      <c r="CM1289" s="85"/>
      <c r="CN1289" s="85"/>
      <c r="CO1289" s="85"/>
      <c r="CP1289" s="85"/>
      <c r="CQ1289" s="85"/>
      <c r="CR1289" s="85"/>
      <c r="CS1289" s="85"/>
      <c r="CT1289" s="85"/>
      <c r="CU1289" s="85"/>
      <c r="CV1289" s="85"/>
      <c r="CW1289" s="85"/>
      <c r="CX1289" s="85"/>
      <c r="CY1289" s="85"/>
      <c r="CZ1289" s="85"/>
      <c r="DA1289" s="85"/>
      <c r="DB1289" s="85"/>
      <c r="DC1289" s="85"/>
      <c r="DD1289" s="85"/>
      <c r="DE1289" s="85"/>
      <c r="DF1289" s="85"/>
      <c r="DG1289" s="85"/>
      <c r="DH1289" s="85"/>
      <c r="DI1289" s="85"/>
      <c r="DJ1289" s="85"/>
      <c r="DK1289" s="85"/>
      <c r="DL1289" s="85"/>
    </row>
    <row r="1290" spans="1:116" s="12" customFormat="1" ht="48" customHeight="1">
      <c r="A1290" s="13"/>
      <c r="B1290" s="100"/>
      <c r="C1290" s="108"/>
      <c r="D1290" s="106"/>
      <c r="E1290" s="109"/>
      <c r="F1290" s="31"/>
      <c r="G1290" s="92"/>
      <c r="H1290" s="92">
        <f t="shared" si="22"/>
        <v>0</v>
      </c>
      <c r="I1290" s="102"/>
      <c r="J1290" s="107"/>
      <c r="K1290" s="105"/>
      <c r="L1290" s="107"/>
      <c r="M1290" s="103"/>
      <c r="N1290" s="107"/>
      <c r="O1290" s="101"/>
      <c r="P1290" s="101"/>
      <c r="Q1290" s="22"/>
      <c r="R1290" s="23"/>
      <c r="S1290" s="85"/>
      <c r="T1290" s="85"/>
      <c r="U1290" s="85"/>
      <c r="V1290" s="85"/>
      <c r="W1290" s="85"/>
      <c r="X1290" s="85"/>
      <c r="Y1290" s="85"/>
      <c r="Z1290" s="85"/>
      <c r="AA1290" s="85"/>
      <c r="AB1290" s="85"/>
      <c r="AC1290" s="85"/>
      <c r="AD1290" s="85"/>
      <c r="AE1290" s="85"/>
      <c r="AF1290" s="85"/>
      <c r="AG1290" s="85"/>
      <c r="AH1290" s="85"/>
      <c r="AI1290" s="85"/>
      <c r="AJ1290" s="85"/>
      <c r="AK1290" s="85"/>
      <c r="AL1290" s="85"/>
      <c r="AM1290" s="85"/>
      <c r="AN1290" s="85"/>
      <c r="AO1290" s="85"/>
      <c r="AP1290" s="85"/>
      <c r="AQ1290" s="85"/>
      <c r="AR1290" s="85"/>
      <c r="AS1290" s="85"/>
      <c r="AT1290" s="85"/>
      <c r="AU1290" s="85"/>
      <c r="AV1290" s="85"/>
      <c r="AW1290" s="85"/>
      <c r="AX1290" s="85"/>
      <c r="AY1290" s="85"/>
      <c r="AZ1290" s="85"/>
      <c r="BA1290" s="85"/>
      <c r="BB1290" s="85"/>
      <c r="BC1290" s="85"/>
      <c r="BD1290" s="85"/>
      <c r="BE1290" s="85"/>
      <c r="BF1290" s="85"/>
      <c r="BG1290" s="85"/>
      <c r="BH1290" s="85"/>
      <c r="BI1290" s="85"/>
      <c r="BJ1290" s="85"/>
      <c r="BK1290" s="85"/>
      <c r="BL1290" s="85"/>
      <c r="BM1290" s="85"/>
      <c r="BN1290" s="85"/>
      <c r="BO1290" s="85"/>
      <c r="BP1290" s="85"/>
      <c r="BQ1290" s="85"/>
      <c r="BR1290" s="85"/>
      <c r="BS1290" s="85"/>
      <c r="BT1290" s="85"/>
      <c r="BU1290" s="85"/>
      <c r="BV1290" s="85"/>
      <c r="BW1290" s="85"/>
      <c r="BX1290" s="85"/>
      <c r="BY1290" s="85"/>
      <c r="BZ1290" s="85"/>
      <c r="CA1290" s="85"/>
      <c r="CB1290" s="85"/>
      <c r="CC1290" s="85"/>
      <c r="CD1290" s="85"/>
      <c r="CE1290" s="85"/>
      <c r="CF1290" s="85"/>
      <c r="CG1290" s="85"/>
      <c r="CH1290" s="85"/>
      <c r="CI1290" s="85"/>
      <c r="CJ1290" s="85"/>
      <c r="CK1290" s="85"/>
      <c r="CL1290" s="85"/>
      <c r="CM1290" s="85"/>
      <c r="CN1290" s="85"/>
      <c r="CO1290" s="85"/>
      <c r="CP1290" s="85"/>
      <c r="CQ1290" s="85"/>
      <c r="CR1290" s="85"/>
      <c r="CS1290" s="85"/>
      <c r="CT1290" s="85"/>
      <c r="CU1290" s="85"/>
      <c r="CV1290" s="85"/>
      <c r="CW1290" s="85"/>
      <c r="CX1290" s="85"/>
      <c r="CY1290" s="85"/>
      <c r="CZ1290" s="85"/>
      <c r="DA1290" s="85"/>
      <c r="DB1290" s="85"/>
      <c r="DC1290" s="85"/>
      <c r="DD1290" s="85"/>
      <c r="DE1290" s="85"/>
      <c r="DF1290" s="85"/>
      <c r="DG1290" s="85"/>
      <c r="DH1290" s="85"/>
      <c r="DI1290" s="85"/>
      <c r="DJ1290" s="85"/>
      <c r="DK1290" s="85"/>
      <c r="DL1290" s="85"/>
    </row>
    <row r="1291" spans="1:116" s="12" customFormat="1" ht="48" customHeight="1">
      <c r="A1291" s="13"/>
      <c r="B1291" s="100"/>
      <c r="C1291" s="108"/>
      <c r="D1291" s="106"/>
      <c r="E1291" s="109"/>
      <c r="F1291" s="31"/>
      <c r="G1291" s="92"/>
      <c r="H1291" s="92">
        <f t="shared" si="22"/>
        <v>0</v>
      </c>
      <c r="I1291" s="102"/>
      <c r="J1291" s="107"/>
      <c r="K1291" s="105"/>
      <c r="L1291" s="107"/>
      <c r="M1291" s="103"/>
      <c r="N1291" s="107"/>
      <c r="O1291" s="101"/>
      <c r="P1291" s="101"/>
      <c r="Q1291" s="22"/>
      <c r="R1291" s="23"/>
      <c r="S1291" s="85"/>
      <c r="T1291" s="85"/>
      <c r="U1291" s="85"/>
      <c r="V1291" s="85"/>
      <c r="W1291" s="85"/>
      <c r="X1291" s="85"/>
      <c r="Y1291" s="85"/>
      <c r="Z1291" s="85"/>
      <c r="AA1291" s="85"/>
      <c r="AB1291" s="85"/>
      <c r="AC1291" s="85"/>
      <c r="AD1291" s="85"/>
      <c r="AE1291" s="85"/>
      <c r="AF1291" s="85"/>
      <c r="AG1291" s="85"/>
      <c r="AH1291" s="85"/>
      <c r="AI1291" s="85"/>
      <c r="AJ1291" s="85"/>
      <c r="AK1291" s="85"/>
      <c r="AL1291" s="85"/>
      <c r="AM1291" s="85"/>
      <c r="AN1291" s="85"/>
      <c r="AO1291" s="85"/>
      <c r="AP1291" s="85"/>
      <c r="AQ1291" s="85"/>
      <c r="AR1291" s="85"/>
      <c r="AS1291" s="85"/>
      <c r="AT1291" s="85"/>
      <c r="AU1291" s="85"/>
      <c r="AV1291" s="85"/>
      <c r="AW1291" s="85"/>
      <c r="AX1291" s="85"/>
      <c r="AY1291" s="85"/>
      <c r="AZ1291" s="85"/>
      <c r="BA1291" s="85"/>
      <c r="BB1291" s="85"/>
      <c r="BC1291" s="85"/>
      <c r="BD1291" s="85"/>
      <c r="BE1291" s="85"/>
      <c r="BF1291" s="85"/>
      <c r="BG1291" s="85"/>
      <c r="BH1291" s="85"/>
      <c r="BI1291" s="85"/>
      <c r="BJ1291" s="85"/>
      <c r="BK1291" s="85"/>
      <c r="BL1291" s="85"/>
      <c r="BM1291" s="85"/>
      <c r="BN1291" s="85"/>
      <c r="BO1291" s="85"/>
      <c r="BP1291" s="85"/>
      <c r="BQ1291" s="85"/>
      <c r="BR1291" s="85"/>
      <c r="BS1291" s="85"/>
      <c r="BT1291" s="85"/>
      <c r="BU1291" s="85"/>
      <c r="BV1291" s="85"/>
      <c r="BW1291" s="85"/>
      <c r="BX1291" s="85"/>
      <c r="BY1291" s="85"/>
      <c r="BZ1291" s="85"/>
      <c r="CA1291" s="85"/>
      <c r="CB1291" s="85"/>
      <c r="CC1291" s="85"/>
      <c r="CD1291" s="85"/>
      <c r="CE1291" s="85"/>
      <c r="CF1291" s="85"/>
      <c r="CG1291" s="85"/>
      <c r="CH1291" s="85"/>
      <c r="CI1291" s="85"/>
      <c r="CJ1291" s="85"/>
      <c r="CK1291" s="85"/>
      <c r="CL1291" s="85"/>
      <c r="CM1291" s="85"/>
      <c r="CN1291" s="85"/>
      <c r="CO1291" s="85"/>
      <c r="CP1291" s="85"/>
      <c r="CQ1291" s="85"/>
      <c r="CR1291" s="85"/>
      <c r="CS1291" s="85"/>
      <c r="CT1291" s="85"/>
      <c r="CU1291" s="85"/>
      <c r="CV1291" s="85"/>
      <c r="CW1291" s="85"/>
      <c r="CX1291" s="85"/>
      <c r="CY1291" s="85"/>
      <c r="CZ1291" s="85"/>
      <c r="DA1291" s="85"/>
      <c r="DB1291" s="85"/>
      <c r="DC1291" s="85"/>
      <c r="DD1291" s="85"/>
      <c r="DE1291" s="85"/>
      <c r="DF1291" s="85"/>
      <c r="DG1291" s="85"/>
      <c r="DH1291" s="85"/>
      <c r="DI1291" s="85"/>
      <c r="DJ1291" s="85"/>
      <c r="DK1291" s="85"/>
      <c r="DL1291" s="85"/>
    </row>
    <row r="1292" spans="1:116" s="12" customFormat="1" ht="48" customHeight="1">
      <c r="A1292" s="13"/>
      <c r="B1292" s="100"/>
      <c r="C1292" s="108"/>
      <c r="D1292" s="106"/>
      <c r="E1292" s="109"/>
      <c r="F1292" s="31"/>
      <c r="G1292" s="92"/>
      <c r="H1292" s="92">
        <f t="shared" si="22"/>
        <v>0</v>
      </c>
      <c r="I1292" s="102"/>
      <c r="J1292" s="107"/>
      <c r="K1292" s="105"/>
      <c r="L1292" s="107"/>
      <c r="M1292" s="103"/>
      <c r="N1292" s="107"/>
      <c r="O1292" s="101"/>
      <c r="P1292" s="101"/>
      <c r="Q1292" s="22"/>
      <c r="R1292" s="23"/>
      <c r="S1292" s="85"/>
      <c r="T1292" s="85"/>
      <c r="U1292" s="85"/>
      <c r="V1292" s="85"/>
      <c r="W1292" s="85"/>
      <c r="X1292" s="85"/>
      <c r="Y1292" s="85"/>
      <c r="Z1292" s="85"/>
      <c r="AA1292" s="85"/>
      <c r="AB1292" s="85"/>
      <c r="AC1292" s="85"/>
      <c r="AD1292" s="85"/>
      <c r="AE1292" s="85"/>
      <c r="AF1292" s="85"/>
      <c r="AG1292" s="85"/>
      <c r="AH1292" s="85"/>
      <c r="AI1292" s="85"/>
      <c r="AJ1292" s="85"/>
      <c r="AK1292" s="85"/>
      <c r="AL1292" s="85"/>
      <c r="AM1292" s="85"/>
      <c r="AN1292" s="85"/>
      <c r="AO1292" s="85"/>
      <c r="AP1292" s="85"/>
      <c r="AQ1292" s="85"/>
      <c r="AR1292" s="85"/>
      <c r="AS1292" s="85"/>
      <c r="AT1292" s="85"/>
      <c r="AU1292" s="85"/>
      <c r="AV1292" s="85"/>
      <c r="AW1292" s="85"/>
      <c r="AX1292" s="85"/>
      <c r="AY1292" s="85"/>
      <c r="AZ1292" s="85"/>
      <c r="BA1292" s="85"/>
      <c r="BB1292" s="85"/>
      <c r="BC1292" s="85"/>
      <c r="BD1292" s="85"/>
      <c r="BE1292" s="85"/>
      <c r="BF1292" s="85"/>
      <c r="BG1292" s="85"/>
      <c r="BH1292" s="85"/>
      <c r="BI1292" s="85"/>
      <c r="BJ1292" s="85"/>
      <c r="BK1292" s="85"/>
      <c r="BL1292" s="85"/>
      <c r="BM1292" s="85"/>
      <c r="BN1292" s="85"/>
      <c r="BO1292" s="85"/>
      <c r="BP1292" s="85"/>
      <c r="BQ1292" s="85"/>
      <c r="BR1292" s="85"/>
      <c r="BS1292" s="85"/>
      <c r="BT1292" s="85"/>
      <c r="BU1292" s="85"/>
      <c r="BV1292" s="85"/>
      <c r="BW1292" s="85"/>
      <c r="BX1292" s="85"/>
      <c r="BY1292" s="85"/>
      <c r="BZ1292" s="85"/>
      <c r="CA1292" s="85"/>
      <c r="CB1292" s="85"/>
      <c r="CC1292" s="85"/>
      <c r="CD1292" s="85"/>
      <c r="CE1292" s="85"/>
      <c r="CF1292" s="85"/>
      <c r="CG1292" s="85"/>
      <c r="CH1292" s="85"/>
      <c r="CI1292" s="85"/>
      <c r="CJ1292" s="85"/>
      <c r="CK1292" s="85"/>
      <c r="CL1292" s="85"/>
      <c r="CM1292" s="85"/>
      <c r="CN1292" s="85"/>
      <c r="CO1292" s="85"/>
      <c r="CP1292" s="85"/>
      <c r="CQ1292" s="85"/>
      <c r="CR1292" s="85"/>
      <c r="CS1292" s="85"/>
      <c r="CT1292" s="85"/>
      <c r="CU1292" s="85"/>
      <c r="CV1292" s="85"/>
      <c r="CW1292" s="85"/>
      <c r="CX1292" s="85"/>
      <c r="CY1292" s="85"/>
      <c r="CZ1292" s="85"/>
      <c r="DA1292" s="85"/>
      <c r="DB1292" s="85"/>
      <c r="DC1292" s="85"/>
      <c r="DD1292" s="85"/>
      <c r="DE1292" s="85"/>
      <c r="DF1292" s="85"/>
      <c r="DG1292" s="85"/>
      <c r="DH1292" s="85"/>
      <c r="DI1292" s="85"/>
      <c r="DJ1292" s="85"/>
      <c r="DK1292" s="85"/>
      <c r="DL1292" s="85"/>
    </row>
    <row r="1293" spans="1:116" s="12" customFormat="1" ht="48" customHeight="1">
      <c r="A1293" s="13"/>
      <c r="B1293" s="100"/>
      <c r="C1293" s="108"/>
      <c r="D1293" s="106"/>
      <c r="E1293" s="109"/>
      <c r="F1293" s="31"/>
      <c r="G1293" s="92"/>
      <c r="H1293" s="92">
        <f t="shared" si="22"/>
        <v>0</v>
      </c>
      <c r="I1293" s="102"/>
      <c r="J1293" s="107"/>
      <c r="K1293" s="105"/>
      <c r="L1293" s="107"/>
      <c r="M1293" s="103"/>
      <c r="N1293" s="107"/>
      <c r="O1293" s="101"/>
      <c r="P1293" s="101"/>
      <c r="Q1293" s="22"/>
      <c r="R1293" s="23"/>
      <c r="S1293" s="85"/>
      <c r="T1293" s="85"/>
      <c r="U1293" s="85"/>
      <c r="V1293" s="85"/>
      <c r="W1293" s="85"/>
      <c r="X1293" s="85"/>
      <c r="Y1293" s="85"/>
      <c r="Z1293" s="85"/>
      <c r="AA1293" s="85"/>
      <c r="AB1293" s="85"/>
      <c r="AC1293" s="85"/>
      <c r="AD1293" s="85"/>
      <c r="AE1293" s="85"/>
      <c r="AF1293" s="85"/>
      <c r="AG1293" s="85"/>
      <c r="AH1293" s="85"/>
      <c r="AI1293" s="85"/>
      <c r="AJ1293" s="85"/>
      <c r="AK1293" s="85"/>
      <c r="AL1293" s="85"/>
      <c r="AM1293" s="85"/>
      <c r="AN1293" s="85"/>
      <c r="AO1293" s="85"/>
      <c r="AP1293" s="85"/>
      <c r="AQ1293" s="85"/>
      <c r="AR1293" s="85"/>
      <c r="AS1293" s="85"/>
      <c r="AT1293" s="85"/>
      <c r="AU1293" s="85"/>
      <c r="AV1293" s="85"/>
      <c r="AW1293" s="85"/>
      <c r="AX1293" s="85"/>
      <c r="AY1293" s="85"/>
      <c r="AZ1293" s="85"/>
      <c r="BA1293" s="85"/>
      <c r="BB1293" s="85"/>
      <c r="BC1293" s="85"/>
      <c r="BD1293" s="85"/>
      <c r="BE1293" s="85"/>
      <c r="BF1293" s="85"/>
      <c r="BG1293" s="85"/>
      <c r="BH1293" s="85"/>
      <c r="BI1293" s="85"/>
      <c r="BJ1293" s="85"/>
      <c r="BK1293" s="85"/>
      <c r="BL1293" s="85"/>
      <c r="BM1293" s="85"/>
      <c r="BN1293" s="85"/>
      <c r="BO1293" s="85"/>
      <c r="BP1293" s="85"/>
      <c r="BQ1293" s="85"/>
      <c r="BR1293" s="85"/>
      <c r="BS1293" s="85"/>
      <c r="BT1293" s="85"/>
      <c r="BU1293" s="85"/>
      <c r="BV1293" s="85"/>
      <c r="BW1293" s="85"/>
      <c r="BX1293" s="85"/>
      <c r="BY1293" s="85"/>
      <c r="BZ1293" s="85"/>
      <c r="CA1293" s="85"/>
      <c r="CB1293" s="85"/>
      <c r="CC1293" s="85"/>
      <c r="CD1293" s="85"/>
      <c r="CE1293" s="85"/>
      <c r="CF1293" s="85"/>
      <c r="CG1293" s="85"/>
      <c r="CH1293" s="85"/>
      <c r="CI1293" s="85"/>
      <c r="CJ1293" s="85"/>
      <c r="CK1293" s="85"/>
      <c r="CL1293" s="85"/>
      <c r="CM1293" s="85"/>
      <c r="CN1293" s="85"/>
      <c r="CO1293" s="85"/>
      <c r="CP1293" s="85"/>
      <c r="CQ1293" s="85"/>
      <c r="CR1293" s="85"/>
      <c r="CS1293" s="85"/>
      <c r="CT1293" s="85"/>
      <c r="CU1293" s="85"/>
      <c r="CV1293" s="85"/>
      <c r="CW1293" s="85"/>
      <c r="CX1293" s="85"/>
      <c r="CY1293" s="85"/>
      <c r="CZ1293" s="85"/>
      <c r="DA1293" s="85"/>
      <c r="DB1293" s="85"/>
      <c r="DC1293" s="85"/>
      <c r="DD1293" s="85"/>
      <c r="DE1293" s="85"/>
      <c r="DF1293" s="85"/>
      <c r="DG1293" s="85"/>
      <c r="DH1293" s="85"/>
      <c r="DI1293" s="85"/>
      <c r="DJ1293" s="85"/>
      <c r="DK1293" s="85"/>
      <c r="DL1293" s="85"/>
    </row>
    <row r="1294" spans="1:116" s="12" customFormat="1" ht="48" customHeight="1">
      <c r="A1294" s="13"/>
      <c r="B1294" s="104"/>
      <c r="C1294" s="108"/>
      <c r="D1294" s="106"/>
      <c r="E1294" s="109">
        <v>0</v>
      </c>
      <c r="F1294" s="31"/>
      <c r="G1294" s="92"/>
      <c r="H1294" s="92">
        <f t="shared" si="22"/>
        <v>0</v>
      </c>
      <c r="I1294" s="102"/>
      <c r="J1294" s="107"/>
      <c r="K1294" s="105"/>
      <c r="L1294" s="107"/>
      <c r="M1294" s="103"/>
      <c r="N1294" s="107"/>
      <c r="O1294" s="101"/>
      <c r="P1294" s="101"/>
      <c r="Q1294" s="22"/>
      <c r="R1294" s="23"/>
      <c r="S1294" s="85"/>
      <c r="T1294" s="85"/>
      <c r="U1294" s="85"/>
      <c r="V1294" s="85"/>
      <c r="W1294" s="85"/>
      <c r="X1294" s="85"/>
      <c r="Y1294" s="85"/>
      <c r="Z1294" s="85"/>
      <c r="AA1294" s="85"/>
      <c r="AB1294" s="85"/>
      <c r="AC1294" s="85"/>
      <c r="AD1294" s="85"/>
      <c r="AE1294" s="85"/>
      <c r="AF1294" s="85"/>
      <c r="AG1294" s="85"/>
      <c r="AH1294" s="85"/>
      <c r="AI1294" s="85"/>
      <c r="AJ1294" s="85"/>
      <c r="AK1294" s="85"/>
      <c r="AL1294" s="85"/>
      <c r="AM1294" s="85"/>
      <c r="AN1294" s="85"/>
      <c r="AO1294" s="85"/>
      <c r="AP1294" s="85"/>
      <c r="AQ1294" s="85"/>
      <c r="AR1294" s="85"/>
      <c r="AS1294" s="85"/>
      <c r="AT1294" s="85"/>
      <c r="AU1294" s="85"/>
      <c r="AV1294" s="85"/>
      <c r="AW1294" s="85"/>
      <c r="AX1294" s="85"/>
      <c r="AY1294" s="85"/>
      <c r="AZ1294" s="85"/>
      <c r="BA1294" s="85"/>
      <c r="BB1294" s="85"/>
      <c r="BC1294" s="85"/>
      <c r="BD1294" s="85"/>
      <c r="BE1294" s="85"/>
      <c r="BF1294" s="85"/>
      <c r="BG1294" s="85"/>
      <c r="BH1294" s="85"/>
      <c r="BI1294" s="85"/>
      <c r="BJ1294" s="85"/>
      <c r="BK1294" s="85"/>
      <c r="BL1294" s="85"/>
      <c r="BM1294" s="85"/>
      <c r="BN1294" s="85"/>
      <c r="BO1294" s="85"/>
      <c r="BP1294" s="85"/>
      <c r="BQ1294" s="85"/>
      <c r="BR1294" s="85"/>
      <c r="BS1294" s="85"/>
      <c r="BT1294" s="85"/>
      <c r="BU1294" s="85"/>
      <c r="BV1294" s="85"/>
      <c r="BW1294" s="85"/>
      <c r="BX1294" s="85"/>
      <c r="BY1294" s="85"/>
      <c r="BZ1294" s="85"/>
      <c r="CA1294" s="85"/>
      <c r="CB1294" s="85"/>
      <c r="CC1294" s="85"/>
      <c r="CD1294" s="85"/>
      <c r="CE1294" s="85"/>
      <c r="CF1294" s="85"/>
      <c r="CG1294" s="85"/>
      <c r="CH1294" s="85"/>
      <c r="CI1294" s="85"/>
      <c r="CJ1294" s="85"/>
      <c r="CK1294" s="85"/>
      <c r="CL1294" s="85"/>
      <c r="CM1294" s="85"/>
      <c r="CN1294" s="85"/>
      <c r="CO1294" s="85"/>
      <c r="CP1294" s="85"/>
      <c r="CQ1294" s="85"/>
      <c r="CR1294" s="85"/>
      <c r="CS1294" s="85"/>
      <c r="CT1294" s="85"/>
      <c r="CU1294" s="85"/>
      <c r="CV1294" s="85"/>
      <c r="CW1294" s="85"/>
      <c r="CX1294" s="85"/>
      <c r="CY1294" s="85"/>
      <c r="CZ1294" s="85"/>
      <c r="DA1294" s="85"/>
      <c r="DB1294" s="85"/>
      <c r="DC1294" s="85"/>
      <c r="DD1294" s="85"/>
      <c r="DE1294" s="85"/>
      <c r="DF1294" s="85"/>
      <c r="DG1294" s="85"/>
      <c r="DH1294" s="85"/>
      <c r="DI1294" s="85"/>
      <c r="DJ1294" s="85"/>
      <c r="DK1294" s="85"/>
      <c r="DL1294" s="85"/>
    </row>
    <row r="1295" spans="1:116" s="1" customFormat="1" ht="13.5" customHeight="1">
      <c r="A1295" s="13"/>
      <c r="B1295" s="21"/>
      <c r="C1295" s="22"/>
      <c r="D1295" s="22"/>
      <c r="E1295" s="22"/>
      <c r="F1295" s="22"/>
      <c r="G1295" s="22"/>
      <c r="H1295" s="22"/>
      <c r="I1295" s="22"/>
      <c r="J1295" s="22"/>
      <c r="K1295" s="22"/>
      <c r="L1295" s="22"/>
      <c r="M1295" s="22"/>
      <c r="N1295" s="22"/>
      <c r="O1295" s="22"/>
      <c r="P1295" s="22"/>
      <c r="Q1295" s="22"/>
      <c r="R1295" s="23"/>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c r="DE1295" s="5"/>
      <c r="DF1295" s="5"/>
      <c r="DG1295" s="5"/>
      <c r="DH1295" s="5"/>
      <c r="DI1295" s="5"/>
      <c r="DJ1295" s="5"/>
      <c r="DK1295" s="5"/>
      <c r="DL1295" s="5"/>
    </row>
    <row r="1296" spans="1:116" s="1" customFormat="1" ht="17.25" customHeight="1">
      <c r="A1296" s="148" t="s">
        <v>41</v>
      </c>
      <c r="B1296" s="513" t="s">
        <v>42</v>
      </c>
      <c r="C1296" s="514"/>
      <c r="D1296" s="514"/>
      <c r="E1296" s="514"/>
      <c r="F1296" s="514"/>
      <c r="G1296" s="514"/>
      <c r="H1296" s="514"/>
      <c r="I1296" s="514"/>
      <c r="J1296" s="514"/>
      <c r="K1296" s="514"/>
      <c r="L1296" s="514"/>
      <c r="M1296" s="514"/>
      <c r="N1296" s="514"/>
      <c r="O1296" s="514"/>
      <c r="P1296" s="514"/>
      <c r="Q1296" s="514"/>
      <c r="R1296" s="51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c r="DE1296" s="5"/>
      <c r="DF1296" s="5"/>
      <c r="DG1296" s="5"/>
      <c r="DH1296" s="5"/>
      <c r="DI1296" s="5"/>
      <c r="DJ1296" s="5"/>
      <c r="DK1296" s="5"/>
      <c r="DL1296" s="5"/>
    </row>
    <row r="1297" spans="1:116" s="1" customFormat="1" ht="13.5" customHeight="1">
      <c r="A1297" s="13"/>
      <c r="B1297" s="24" t="s">
        <v>30</v>
      </c>
      <c r="C1297" s="24">
        <v>77</v>
      </c>
      <c r="D1297" s="24"/>
      <c r="E1297" s="67">
        <f>SUM(E1298:E1378)</f>
        <v>2175090</v>
      </c>
      <c r="F1297" s="67">
        <f>SUM(F1298:F1378)</f>
        <v>38314</v>
      </c>
      <c r="G1297" s="67">
        <f>SUM(G1298:G1378)</f>
        <v>0</v>
      </c>
      <c r="H1297" s="67">
        <f>SUM(H1298:H1378)</f>
        <v>2137776</v>
      </c>
      <c r="I1297" s="24"/>
      <c r="J1297" s="24"/>
      <c r="K1297" s="24"/>
      <c r="L1297" s="24"/>
      <c r="M1297" s="24"/>
      <c r="N1297" s="24"/>
      <c r="O1297" s="24"/>
      <c r="P1297" s="24"/>
      <c r="Q1297" s="24"/>
      <c r="R1297" s="24"/>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c r="DE1297" s="5"/>
      <c r="DF1297" s="5"/>
      <c r="DG1297" s="5"/>
      <c r="DH1297" s="5"/>
      <c r="DI1297" s="5"/>
      <c r="DJ1297" s="5"/>
      <c r="DK1297" s="5"/>
      <c r="DL1297" s="5"/>
    </row>
    <row r="1298" spans="1:116" s="1" customFormat="1" ht="69" customHeight="1">
      <c r="A1298" s="13"/>
      <c r="B1298" s="17">
        <v>1</v>
      </c>
      <c r="C1298" s="17" t="s">
        <v>670</v>
      </c>
      <c r="D1298" s="17" t="s">
        <v>671</v>
      </c>
      <c r="E1298" s="39">
        <v>24000</v>
      </c>
      <c r="F1298" s="300">
        <v>0</v>
      </c>
      <c r="G1298" s="17">
        <v>0</v>
      </c>
      <c r="H1298" s="39">
        <v>24000</v>
      </c>
      <c r="I1298" s="17" t="s">
        <v>67</v>
      </c>
      <c r="J1298" s="22"/>
      <c r="K1298" s="22"/>
      <c r="L1298" s="22"/>
      <c r="M1298" s="22"/>
      <c r="N1298" s="22"/>
      <c r="O1298" s="17" t="s">
        <v>723</v>
      </c>
      <c r="P1298" s="17" t="s">
        <v>724</v>
      </c>
      <c r="Q1298" s="22"/>
      <c r="R1298" s="23"/>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c r="DE1298" s="5"/>
      <c r="DF1298" s="5"/>
      <c r="DG1298" s="5"/>
      <c r="DH1298" s="5"/>
      <c r="DI1298" s="5"/>
      <c r="DJ1298" s="5"/>
      <c r="DK1298" s="5"/>
      <c r="DL1298" s="5"/>
    </row>
    <row r="1299" spans="1:116" s="1" customFormat="1" ht="69" customHeight="1">
      <c r="A1299" s="13"/>
      <c r="B1299" s="35">
        <v>2</v>
      </c>
      <c r="C1299" s="17" t="s">
        <v>672</v>
      </c>
      <c r="D1299" s="17" t="s">
        <v>673</v>
      </c>
      <c r="E1299" s="39">
        <v>465</v>
      </c>
      <c r="F1299" s="300">
        <v>0</v>
      </c>
      <c r="G1299" s="17">
        <v>0</v>
      </c>
      <c r="H1299" s="39">
        <v>465</v>
      </c>
      <c r="I1299" s="17" t="s">
        <v>67</v>
      </c>
      <c r="J1299" s="22"/>
      <c r="K1299" s="22"/>
      <c r="L1299" s="22"/>
      <c r="M1299" s="22"/>
      <c r="N1299" s="22"/>
      <c r="O1299" s="17" t="s">
        <v>725</v>
      </c>
      <c r="P1299" s="17" t="s">
        <v>726</v>
      </c>
      <c r="Q1299" s="22"/>
      <c r="R1299" s="23"/>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c r="DH1299" s="5"/>
      <c r="DI1299" s="5"/>
      <c r="DJ1299" s="5"/>
      <c r="DK1299" s="5"/>
      <c r="DL1299" s="5"/>
    </row>
    <row r="1300" spans="1:116" s="1" customFormat="1" ht="69" customHeight="1">
      <c r="A1300" s="13"/>
      <c r="B1300" s="35">
        <v>3</v>
      </c>
      <c r="C1300" s="17" t="s">
        <v>672</v>
      </c>
      <c r="D1300" s="17" t="s">
        <v>673</v>
      </c>
      <c r="E1300" s="39">
        <v>1268</v>
      </c>
      <c r="F1300" s="300">
        <v>0</v>
      </c>
      <c r="G1300" s="17">
        <v>0</v>
      </c>
      <c r="H1300" s="39">
        <v>1268</v>
      </c>
      <c r="I1300" s="17" t="s">
        <v>67</v>
      </c>
      <c r="J1300" s="22"/>
      <c r="K1300" s="22"/>
      <c r="L1300" s="22"/>
      <c r="M1300" s="22"/>
      <c r="N1300" s="22"/>
      <c r="O1300" s="17" t="s">
        <v>727</v>
      </c>
      <c r="P1300" s="17" t="s">
        <v>728</v>
      </c>
      <c r="Q1300" s="22"/>
      <c r="R1300" s="23"/>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c r="DH1300" s="5"/>
      <c r="DI1300" s="5"/>
      <c r="DJ1300" s="5"/>
      <c r="DK1300" s="5"/>
      <c r="DL1300" s="5"/>
    </row>
    <row r="1301" spans="1:116" s="1" customFormat="1" ht="69" customHeight="1">
      <c r="A1301" s="13"/>
      <c r="B1301" s="17">
        <v>4</v>
      </c>
      <c r="C1301" s="17" t="s">
        <v>672</v>
      </c>
      <c r="D1301" s="17" t="s">
        <v>673</v>
      </c>
      <c r="E1301" s="39">
        <v>389</v>
      </c>
      <c r="F1301" s="300">
        <v>0</v>
      </c>
      <c r="G1301" s="17">
        <v>0</v>
      </c>
      <c r="H1301" s="39">
        <v>389</v>
      </c>
      <c r="I1301" s="17" t="s">
        <v>67</v>
      </c>
      <c r="J1301" s="22"/>
      <c r="K1301" s="22"/>
      <c r="L1301" s="22"/>
      <c r="M1301" s="22"/>
      <c r="N1301" s="22"/>
      <c r="O1301" s="17" t="s">
        <v>729</v>
      </c>
      <c r="P1301" s="17" t="s">
        <v>730</v>
      </c>
      <c r="Q1301" s="22"/>
      <c r="R1301" s="23"/>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c r="DE1301" s="5"/>
      <c r="DF1301" s="5"/>
      <c r="DG1301" s="5"/>
      <c r="DH1301" s="5"/>
      <c r="DI1301" s="5"/>
      <c r="DJ1301" s="5"/>
      <c r="DK1301" s="5"/>
      <c r="DL1301" s="5"/>
    </row>
    <row r="1302" spans="1:116" s="1" customFormat="1" ht="69" customHeight="1">
      <c r="A1302" s="13"/>
      <c r="B1302" s="35">
        <v>5</v>
      </c>
      <c r="C1302" s="17" t="s">
        <v>672</v>
      </c>
      <c r="D1302" s="17" t="s">
        <v>673</v>
      </c>
      <c r="E1302" s="39">
        <v>1850</v>
      </c>
      <c r="F1302" s="300">
        <v>0</v>
      </c>
      <c r="G1302" s="17">
        <v>0</v>
      </c>
      <c r="H1302" s="39">
        <v>1850</v>
      </c>
      <c r="I1302" s="17" t="s">
        <v>67</v>
      </c>
      <c r="J1302" s="22"/>
      <c r="K1302" s="22"/>
      <c r="L1302" s="22"/>
      <c r="M1302" s="22"/>
      <c r="N1302" s="22"/>
      <c r="O1302" s="17" t="s">
        <v>731</v>
      </c>
      <c r="P1302" s="17" t="s">
        <v>732</v>
      </c>
      <c r="Q1302" s="22"/>
      <c r="R1302" s="23"/>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c r="DE1302" s="5"/>
      <c r="DF1302" s="5"/>
      <c r="DG1302" s="5"/>
      <c r="DH1302" s="5"/>
      <c r="DI1302" s="5"/>
      <c r="DJ1302" s="5"/>
      <c r="DK1302" s="5"/>
      <c r="DL1302" s="5"/>
    </row>
    <row r="1303" spans="1:116" s="1" customFormat="1" ht="69" customHeight="1">
      <c r="A1303" s="13"/>
      <c r="B1303" s="35">
        <v>6</v>
      </c>
      <c r="C1303" s="17" t="s">
        <v>674</v>
      </c>
      <c r="D1303" s="17" t="s">
        <v>675</v>
      </c>
      <c r="E1303" s="39">
        <v>1480</v>
      </c>
      <c r="F1303" s="300">
        <v>0</v>
      </c>
      <c r="G1303" s="17">
        <v>0</v>
      </c>
      <c r="H1303" s="39">
        <v>1480</v>
      </c>
      <c r="I1303" s="17" t="s">
        <v>67</v>
      </c>
      <c r="J1303" s="22"/>
      <c r="K1303" s="22"/>
      <c r="L1303" s="22"/>
      <c r="M1303" s="22"/>
      <c r="N1303" s="22"/>
      <c r="O1303" s="17" t="s">
        <v>733</v>
      </c>
      <c r="P1303" s="17" t="s">
        <v>734</v>
      </c>
      <c r="Q1303" s="22"/>
      <c r="R1303" s="23"/>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c r="DE1303" s="5"/>
      <c r="DF1303" s="5"/>
      <c r="DG1303" s="5"/>
      <c r="DH1303" s="5"/>
      <c r="DI1303" s="5"/>
      <c r="DJ1303" s="5"/>
      <c r="DK1303" s="5"/>
      <c r="DL1303" s="5"/>
    </row>
    <row r="1304" spans="1:116" s="1" customFormat="1" ht="69" customHeight="1">
      <c r="A1304" s="13"/>
      <c r="B1304" s="17">
        <v>7</v>
      </c>
      <c r="C1304" s="17" t="s">
        <v>676</v>
      </c>
      <c r="D1304" s="17" t="s">
        <v>675</v>
      </c>
      <c r="E1304" s="39">
        <v>5578</v>
      </c>
      <c r="F1304" s="300">
        <v>0</v>
      </c>
      <c r="G1304" s="17">
        <v>0</v>
      </c>
      <c r="H1304" s="39">
        <v>5578</v>
      </c>
      <c r="I1304" s="17" t="s">
        <v>67</v>
      </c>
      <c r="J1304" s="22"/>
      <c r="K1304" s="22"/>
      <c r="L1304" s="22"/>
      <c r="M1304" s="22"/>
      <c r="N1304" s="22"/>
      <c r="O1304" s="17" t="s">
        <v>735</v>
      </c>
      <c r="P1304" s="17" t="s">
        <v>736</v>
      </c>
      <c r="Q1304" s="22"/>
      <c r="R1304" s="23"/>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c r="DE1304" s="5"/>
      <c r="DF1304" s="5"/>
      <c r="DG1304" s="5"/>
      <c r="DH1304" s="5"/>
      <c r="DI1304" s="5"/>
      <c r="DJ1304" s="5"/>
      <c r="DK1304" s="5"/>
      <c r="DL1304" s="5"/>
    </row>
    <row r="1305" spans="1:116" s="1" customFormat="1" ht="69" customHeight="1">
      <c r="A1305" s="13"/>
      <c r="B1305" s="35">
        <v>8</v>
      </c>
      <c r="C1305" s="17" t="s">
        <v>674</v>
      </c>
      <c r="D1305" s="17" t="s">
        <v>675</v>
      </c>
      <c r="E1305" s="39">
        <v>1750</v>
      </c>
      <c r="F1305" s="300">
        <v>0</v>
      </c>
      <c r="G1305" s="17">
        <v>0</v>
      </c>
      <c r="H1305" s="39">
        <v>1750</v>
      </c>
      <c r="I1305" s="17" t="s">
        <v>67</v>
      </c>
      <c r="J1305" s="22"/>
      <c r="K1305" s="22"/>
      <c r="L1305" s="22"/>
      <c r="M1305" s="22"/>
      <c r="N1305" s="22"/>
      <c r="O1305" s="17" t="s">
        <v>737</v>
      </c>
      <c r="P1305" s="17" t="s">
        <v>738</v>
      </c>
      <c r="Q1305" s="22"/>
      <c r="R1305" s="23"/>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c r="DE1305" s="5"/>
      <c r="DF1305" s="5"/>
      <c r="DG1305" s="5"/>
      <c r="DH1305" s="5"/>
      <c r="DI1305" s="5"/>
      <c r="DJ1305" s="5"/>
      <c r="DK1305" s="5"/>
      <c r="DL1305" s="5"/>
    </row>
    <row r="1306" spans="1:116" s="1" customFormat="1" ht="69" customHeight="1">
      <c r="A1306" s="13"/>
      <c r="B1306" s="35">
        <v>9</v>
      </c>
      <c r="C1306" s="17" t="s">
        <v>677</v>
      </c>
      <c r="D1306" s="17" t="s">
        <v>678</v>
      </c>
      <c r="E1306" s="39">
        <v>1971</v>
      </c>
      <c r="F1306" s="300">
        <v>0</v>
      </c>
      <c r="G1306" s="17">
        <v>0</v>
      </c>
      <c r="H1306" s="39">
        <v>1971</v>
      </c>
      <c r="I1306" s="17" t="s">
        <v>67</v>
      </c>
      <c r="J1306" s="22"/>
      <c r="K1306" s="22"/>
      <c r="L1306" s="22"/>
      <c r="M1306" s="22"/>
      <c r="N1306" s="22"/>
      <c r="O1306" s="17" t="s">
        <v>739</v>
      </c>
      <c r="P1306" s="17" t="s">
        <v>740</v>
      </c>
      <c r="Q1306" s="22"/>
      <c r="R1306" s="23"/>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c r="DE1306" s="5"/>
      <c r="DF1306" s="5"/>
      <c r="DG1306" s="5"/>
      <c r="DH1306" s="5"/>
      <c r="DI1306" s="5"/>
      <c r="DJ1306" s="5"/>
      <c r="DK1306" s="5"/>
      <c r="DL1306" s="5"/>
    </row>
    <row r="1307" spans="1:116" s="1" customFormat="1" ht="69" customHeight="1">
      <c r="A1307" s="13"/>
      <c r="B1307" s="17">
        <v>10</v>
      </c>
      <c r="C1307" s="17" t="s">
        <v>679</v>
      </c>
      <c r="D1307" s="17" t="s">
        <v>680</v>
      </c>
      <c r="E1307" s="39">
        <v>400</v>
      </c>
      <c r="F1307" s="300">
        <v>0</v>
      </c>
      <c r="G1307" s="17">
        <v>0</v>
      </c>
      <c r="H1307" s="39">
        <v>400</v>
      </c>
      <c r="I1307" s="17" t="s">
        <v>67</v>
      </c>
      <c r="J1307" s="22"/>
      <c r="K1307" s="22"/>
      <c r="L1307" s="22"/>
      <c r="M1307" s="22"/>
      <c r="N1307" s="22"/>
      <c r="O1307" s="17" t="s">
        <v>741</v>
      </c>
      <c r="P1307" s="17" t="s">
        <v>742</v>
      </c>
      <c r="Q1307" s="22"/>
      <c r="R1307" s="23"/>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c r="DE1307" s="5"/>
      <c r="DF1307" s="5"/>
      <c r="DG1307" s="5"/>
      <c r="DH1307" s="5"/>
      <c r="DI1307" s="5"/>
      <c r="DJ1307" s="5"/>
      <c r="DK1307" s="5"/>
      <c r="DL1307" s="5"/>
    </row>
    <row r="1308" spans="1:116" s="1" customFormat="1" ht="69" customHeight="1">
      <c r="A1308" s="13"/>
      <c r="B1308" s="35">
        <v>11</v>
      </c>
      <c r="C1308" s="17" t="s">
        <v>681</v>
      </c>
      <c r="D1308" s="17" t="s">
        <v>682</v>
      </c>
      <c r="E1308" s="39">
        <v>400</v>
      </c>
      <c r="F1308" s="300">
        <v>0</v>
      </c>
      <c r="G1308" s="17">
        <v>0</v>
      </c>
      <c r="H1308" s="39">
        <v>400</v>
      </c>
      <c r="I1308" s="17" t="s">
        <v>67</v>
      </c>
      <c r="J1308" s="22"/>
      <c r="K1308" s="22"/>
      <c r="L1308" s="22"/>
      <c r="M1308" s="22"/>
      <c r="N1308" s="22"/>
      <c r="O1308" s="17" t="s">
        <v>743</v>
      </c>
      <c r="P1308" s="17" t="s">
        <v>742</v>
      </c>
      <c r="Q1308" s="22"/>
      <c r="R1308" s="23"/>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c r="DE1308" s="5"/>
      <c r="DF1308" s="5"/>
      <c r="DG1308" s="5"/>
      <c r="DH1308" s="5"/>
      <c r="DI1308" s="5"/>
      <c r="DJ1308" s="5"/>
      <c r="DK1308" s="5"/>
      <c r="DL1308" s="5"/>
    </row>
    <row r="1309" spans="1:116" s="1" customFormat="1" ht="69" customHeight="1">
      <c r="A1309" s="13"/>
      <c r="B1309" s="35">
        <v>12</v>
      </c>
      <c r="C1309" s="17" t="s">
        <v>683</v>
      </c>
      <c r="D1309" s="17" t="s">
        <v>684</v>
      </c>
      <c r="E1309" s="39">
        <v>56326</v>
      </c>
      <c r="F1309" s="300">
        <v>200</v>
      </c>
      <c r="G1309" s="17">
        <v>0</v>
      </c>
      <c r="H1309" s="39">
        <v>56126</v>
      </c>
      <c r="I1309" s="17" t="s">
        <v>685</v>
      </c>
      <c r="J1309" s="22"/>
      <c r="K1309" s="22"/>
      <c r="L1309" s="22"/>
      <c r="M1309" s="22"/>
      <c r="N1309" s="22"/>
      <c r="O1309" s="17" t="s">
        <v>744</v>
      </c>
      <c r="P1309" s="17" t="s">
        <v>745</v>
      </c>
      <c r="Q1309" s="22"/>
      <c r="R1309" s="23"/>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c r="DE1309" s="5"/>
      <c r="DF1309" s="5"/>
      <c r="DG1309" s="5"/>
      <c r="DH1309" s="5"/>
      <c r="DI1309" s="5"/>
      <c r="DJ1309" s="5"/>
      <c r="DK1309" s="5"/>
      <c r="DL1309" s="5"/>
    </row>
    <row r="1310" spans="1:116" s="1" customFormat="1" ht="69" customHeight="1">
      <c r="A1310" s="13"/>
      <c r="B1310" s="17">
        <v>13</v>
      </c>
      <c r="C1310" s="17" t="s">
        <v>686</v>
      </c>
      <c r="D1310" s="17" t="s">
        <v>687</v>
      </c>
      <c r="E1310" s="39">
        <v>2260</v>
      </c>
      <c r="F1310" s="300">
        <v>0</v>
      </c>
      <c r="G1310" s="17">
        <v>0</v>
      </c>
      <c r="H1310" s="39">
        <v>2260</v>
      </c>
      <c r="I1310" s="17" t="s">
        <v>685</v>
      </c>
      <c r="J1310" s="22"/>
      <c r="K1310" s="22"/>
      <c r="L1310" s="22"/>
      <c r="M1310" s="22"/>
      <c r="N1310" s="22"/>
      <c r="O1310" s="17" t="s">
        <v>746</v>
      </c>
      <c r="P1310" s="17" t="s">
        <v>747</v>
      </c>
      <c r="Q1310" s="22"/>
      <c r="R1310" s="23"/>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c r="DE1310" s="5"/>
      <c r="DF1310" s="5"/>
      <c r="DG1310" s="5"/>
      <c r="DH1310" s="5"/>
      <c r="DI1310" s="5"/>
      <c r="DJ1310" s="5"/>
      <c r="DK1310" s="5"/>
      <c r="DL1310" s="5"/>
    </row>
    <row r="1311" spans="1:116" s="1" customFormat="1" ht="69" customHeight="1">
      <c r="A1311" s="13"/>
      <c r="B1311" s="35">
        <v>14</v>
      </c>
      <c r="C1311" s="17" t="s">
        <v>688</v>
      </c>
      <c r="D1311" s="17" t="s">
        <v>689</v>
      </c>
      <c r="E1311" s="39">
        <v>19900</v>
      </c>
      <c r="F1311" s="154">
        <v>7400</v>
      </c>
      <c r="G1311" s="17">
        <v>0</v>
      </c>
      <c r="H1311" s="39">
        <v>12500</v>
      </c>
      <c r="I1311" s="17" t="s">
        <v>685</v>
      </c>
      <c r="J1311" s="22"/>
      <c r="K1311" s="22"/>
      <c r="L1311" s="22"/>
      <c r="M1311" s="22"/>
      <c r="N1311" s="22"/>
      <c r="O1311" s="17" t="s">
        <v>748</v>
      </c>
      <c r="P1311" s="17" t="s">
        <v>749</v>
      </c>
      <c r="Q1311" s="22"/>
      <c r="R1311" s="23"/>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c r="DE1311" s="5"/>
      <c r="DF1311" s="5"/>
      <c r="DG1311" s="5"/>
      <c r="DH1311" s="5"/>
      <c r="DI1311" s="5"/>
      <c r="DJ1311" s="5"/>
      <c r="DK1311" s="5"/>
      <c r="DL1311" s="5"/>
    </row>
    <row r="1312" spans="1:116" s="1" customFormat="1" ht="69" customHeight="1">
      <c r="A1312" s="13"/>
      <c r="B1312" s="35">
        <v>15</v>
      </c>
      <c r="C1312" s="17" t="s">
        <v>690</v>
      </c>
      <c r="D1312" s="17" t="s">
        <v>689</v>
      </c>
      <c r="E1312" s="39">
        <v>3200</v>
      </c>
      <c r="F1312" s="300">
        <v>0</v>
      </c>
      <c r="G1312" s="17">
        <v>0</v>
      </c>
      <c r="H1312" s="39">
        <v>3200</v>
      </c>
      <c r="I1312" s="17" t="s">
        <v>685</v>
      </c>
      <c r="J1312" s="22"/>
      <c r="K1312" s="22"/>
      <c r="L1312" s="22"/>
      <c r="M1312" s="22"/>
      <c r="N1312" s="22"/>
      <c r="O1312" s="17" t="s">
        <v>750</v>
      </c>
      <c r="P1312" s="17" t="s">
        <v>751</v>
      </c>
      <c r="Q1312" s="22"/>
      <c r="R1312" s="23"/>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c r="DH1312" s="5"/>
      <c r="DI1312" s="5"/>
      <c r="DJ1312" s="5"/>
      <c r="DK1312" s="5"/>
      <c r="DL1312" s="5"/>
    </row>
    <row r="1313" spans="1:116" s="1" customFormat="1" ht="69" customHeight="1">
      <c r="A1313" s="13"/>
      <c r="B1313" s="17">
        <v>16</v>
      </c>
      <c r="C1313" s="17" t="s">
        <v>691</v>
      </c>
      <c r="D1313" s="17" t="s">
        <v>692</v>
      </c>
      <c r="E1313" s="39">
        <v>27000</v>
      </c>
      <c r="F1313" s="154">
        <v>5400</v>
      </c>
      <c r="G1313" s="17">
        <v>0</v>
      </c>
      <c r="H1313" s="39">
        <v>21600</v>
      </c>
      <c r="I1313" s="17" t="s">
        <v>693</v>
      </c>
      <c r="J1313" s="22"/>
      <c r="K1313" s="22"/>
      <c r="L1313" s="22"/>
      <c r="M1313" s="22"/>
      <c r="N1313" s="22"/>
      <c r="O1313" s="17" t="s">
        <v>752</v>
      </c>
      <c r="P1313" s="17" t="s">
        <v>753</v>
      </c>
      <c r="Q1313" s="22"/>
      <c r="R1313" s="23"/>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c r="DE1313" s="5"/>
      <c r="DF1313" s="5"/>
      <c r="DG1313" s="5"/>
      <c r="DH1313" s="5"/>
      <c r="DI1313" s="5"/>
      <c r="DJ1313" s="5"/>
      <c r="DK1313" s="5"/>
      <c r="DL1313" s="5"/>
    </row>
    <row r="1314" spans="1:116" s="1" customFormat="1" ht="69" customHeight="1">
      <c r="A1314" s="13"/>
      <c r="B1314" s="35">
        <v>17</v>
      </c>
      <c r="C1314" s="17" t="s">
        <v>694</v>
      </c>
      <c r="D1314" s="17" t="s">
        <v>687</v>
      </c>
      <c r="E1314" s="39">
        <v>10404</v>
      </c>
      <c r="F1314" s="154">
        <v>0</v>
      </c>
      <c r="G1314" s="17">
        <v>0</v>
      </c>
      <c r="H1314" s="39">
        <v>10404</v>
      </c>
      <c r="I1314" s="17" t="s">
        <v>695</v>
      </c>
      <c r="J1314" s="22"/>
      <c r="K1314" s="22"/>
      <c r="L1314" s="22"/>
      <c r="M1314" s="22"/>
      <c r="N1314" s="22"/>
      <c r="O1314" s="17" t="s">
        <v>754</v>
      </c>
      <c r="P1314" s="17" t="s">
        <v>755</v>
      </c>
      <c r="Q1314" s="22"/>
      <c r="R1314" s="23"/>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c r="DE1314" s="5"/>
      <c r="DF1314" s="5"/>
      <c r="DG1314" s="5"/>
      <c r="DH1314" s="5"/>
      <c r="DI1314" s="5"/>
      <c r="DJ1314" s="5"/>
      <c r="DK1314" s="5"/>
      <c r="DL1314" s="5"/>
    </row>
    <row r="1315" spans="1:116" s="1" customFormat="1" ht="69" customHeight="1">
      <c r="A1315" s="13"/>
      <c r="B1315" s="35">
        <v>18</v>
      </c>
      <c r="C1315" s="17" t="s">
        <v>696</v>
      </c>
      <c r="D1315" s="17" t="s">
        <v>689</v>
      </c>
      <c r="E1315" s="39">
        <v>3000</v>
      </c>
      <c r="F1315" s="154">
        <v>0</v>
      </c>
      <c r="G1315" s="17">
        <v>0</v>
      </c>
      <c r="H1315" s="39">
        <v>3000</v>
      </c>
      <c r="I1315" s="17" t="s">
        <v>13</v>
      </c>
      <c r="J1315" s="22"/>
      <c r="K1315" s="22"/>
      <c r="L1315" s="22"/>
      <c r="M1315" s="22"/>
      <c r="N1315" s="22"/>
      <c r="O1315" s="17" t="s">
        <v>756</v>
      </c>
      <c r="P1315" s="17" t="s">
        <v>751</v>
      </c>
      <c r="Q1315" s="22"/>
      <c r="R1315" s="23"/>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c r="DE1315" s="5"/>
      <c r="DF1315" s="5"/>
      <c r="DG1315" s="5"/>
      <c r="DH1315" s="5"/>
      <c r="DI1315" s="5"/>
      <c r="DJ1315" s="5"/>
      <c r="DK1315" s="5"/>
      <c r="DL1315" s="5"/>
    </row>
    <row r="1316" spans="1:116" s="1" customFormat="1" ht="69" customHeight="1">
      <c r="A1316" s="13"/>
      <c r="B1316" s="17">
        <v>19</v>
      </c>
      <c r="C1316" s="17" t="s">
        <v>697</v>
      </c>
      <c r="D1316" s="17" t="s">
        <v>698</v>
      </c>
      <c r="E1316" s="39">
        <v>15609</v>
      </c>
      <c r="F1316" s="154">
        <v>0</v>
      </c>
      <c r="G1316" s="17">
        <v>0</v>
      </c>
      <c r="H1316" s="39">
        <v>15609</v>
      </c>
      <c r="I1316" s="17" t="s">
        <v>685</v>
      </c>
      <c r="J1316" s="22"/>
      <c r="K1316" s="22"/>
      <c r="L1316" s="22"/>
      <c r="M1316" s="22"/>
      <c r="N1316" s="22"/>
      <c r="O1316" s="17" t="s">
        <v>757</v>
      </c>
      <c r="P1316" s="17" t="s">
        <v>758</v>
      </c>
      <c r="Q1316" s="22"/>
      <c r="R1316" s="23"/>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c r="DE1316" s="5"/>
      <c r="DF1316" s="5"/>
      <c r="DG1316" s="5"/>
      <c r="DH1316" s="5"/>
      <c r="DI1316" s="5"/>
      <c r="DJ1316" s="5"/>
      <c r="DK1316" s="5"/>
      <c r="DL1316" s="5"/>
    </row>
    <row r="1317" spans="1:116" s="1" customFormat="1" ht="69" customHeight="1">
      <c r="A1317" s="13"/>
      <c r="B1317" s="35">
        <v>20</v>
      </c>
      <c r="C1317" s="17" t="s">
        <v>699</v>
      </c>
      <c r="D1317" s="17" t="s">
        <v>700</v>
      </c>
      <c r="E1317" s="39">
        <v>4675</v>
      </c>
      <c r="F1317" s="154">
        <v>0</v>
      </c>
      <c r="G1317" s="17">
        <v>0</v>
      </c>
      <c r="H1317" s="39">
        <v>4675</v>
      </c>
      <c r="I1317" s="17" t="s">
        <v>695</v>
      </c>
      <c r="J1317" s="22"/>
      <c r="K1317" s="22"/>
      <c r="L1317" s="22"/>
      <c r="M1317" s="22"/>
      <c r="N1317" s="22"/>
      <c r="O1317" s="17" t="s">
        <v>759</v>
      </c>
      <c r="P1317" s="17" t="s">
        <v>760</v>
      </c>
      <c r="Q1317" s="22"/>
      <c r="R1317" s="23"/>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c r="DH1317" s="5"/>
      <c r="DI1317" s="5"/>
      <c r="DJ1317" s="5"/>
      <c r="DK1317" s="5"/>
      <c r="DL1317" s="5"/>
    </row>
    <row r="1318" spans="1:116" s="1" customFormat="1" ht="69" customHeight="1">
      <c r="A1318" s="13"/>
      <c r="B1318" s="35">
        <v>21</v>
      </c>
      <c r="C1318" s="17" t="s">
        <v>701</v>
      </c>
      <c r="D1318" s="17" t="s">
        <v>702</v>
      </c>
      <c r="E1318" s="39">
        <v>103857</v>
      </c>
      <c r="F1318" s="154">
        <v>0</v>
      </c>
      <c r="G1318" s="17">
        <v>0</v>
      </c>
      <c r="H1318" s="39">
        <v>103857</v>
      </c>
      <c r="I1318" s="17" t="s">
        <v>695</v>
      </c>
      <c r="J1318" s="22"/>
      <c r="K1318" s="22"/>
      <c r="L1318" s="22"/>
      <c r="M1318" s="22"/>
      <c r="N1318" s="22"/>
      <c r="O1318" s="17" t="s">
        <v>761</v>
      </c>
      <c r="P1318" s="17" t="s">
        <v>762</v>
      </c>
      <c r="Q1318" s="22"/>
      <c r="R1318" s="23"/>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c r="DH1318" s="5"/>
      <c r="DI1318" s="5"/>
      <c r="DJ1318" s="5"/>
      <c r="DK1318" s="5"/>
      <c r="DL1318" s="5"/>
    </row>
    <row r="1319" spans="1:116" s="1" customFormat="1" ht="69" customHeight="1">
      <c r="A1319" s="13"/>
      <c r="B1319" s="17">
        <v>22</v>
      </c>
      <c r="C1319" s="17" t="s">
        <v>703</v>
      </c>
      <c r="D1319" s="17" t="s">
        <v>704</v>
      </c>
      <c r="E1319" s="39">
        <v>4690</v>
      </c>
      <c r="F1319" s="154">
        <v>0</v>
      </c>
      <c r="G1319" s="17">
        <v>0</v>
      </c>
      <c r="H1319" s="39">
        <v>4690</v>
      </c>
      <c r="I1319" s="17" t="s">
        <v>695</v>
      </c>
      <c r="J1319" s="22"/>
      <c r="K1319" s="22"/>
      <c r="L1319" s="22"/>
      <c r="M1319" s="22"/>
      <c r="N1319" s="22"/>
      <c r="O1319" s="17" t="s">
        <v>763</v>
      </c>
      <c r="P1319" s="17" t="s">
        <v>764</v>
      </c>
      <c r="Q1319" s="22"/>
      <c r="R1319" s="23"/>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c r="DE1319" s="5"/>
      <c r="DF1319" s="5"/>
      <c r="DG1319" s="5"/>
      <c r="DH1319" s="5"/>
      <c r="DI1319" s="5"/>
      <c r="DJ1319" s="5"/>
      <c r="DK1319" s="5"/>
      <c r="DL1319" s="5"/>
    </row>
    <row r="1320" spans="1:116" s="1" customFormat="1" ht="69" customHeight="1">
      <c r="A1320" s="13"/>
      <c r="B1320" s="35">
        <v>23</v>
      </c>
      <c r="C1320" s="17" t="s">
        <v>705</v>
      </c>
      <c r="D1320" s="17" t="s">
        <v>706</v>
      </c>
      <c r="E1320" s="39">
        <v>27647</v>
      </c>
      <c r="F1320" s="154">
        <v>0</v>
      </c>
      <c r="G1320" s="17">
        <v>0</v>
      </c>
      <c r="H1320" s="39">
        <v>27647</v>
      </c>
      <c r="I1320" s="17" t="s">
        <v>707</v>
      </c>
      <c r="J1320" s="22"/>
      <c r="K1320" s="22"/>
      <c r="L1320" s="22"/>
      <c r="M1320" s="22"/>
      <c r="N1320" s="22"/>
      <c r="O1320" s="17" t="s">
        <v>765</v>
      </c>
      <c r="P1320" s="17" t="s">
        <v>766</v>
      </c>
      <c r="Q1320" s="22"/>
      <c r="R1320" s="23"/>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c r="DE1320" s="5"/>
      <c r="DF1320" s="5"/>
      <c r="DG1320" s="5"/>
      <c r="DH1320" s="5"/>
      <c r="DI1320" s="5"/>
      <c r="DJ1320" s="5"/>
      <c r="DK1320" s="5"/>
      <c r="DL1320" s="5"/>
    </row>
    <row r="1321" spans="1:116" s="1" customFormat="1" ht="69" customHeight="1">
      <c r="A1321" s="13"/>
      <c r="B1321" s="35">
        <v>24</v>
      </c>
      <c r="C1321" s="17" t="s">
        <v>708</v>
      </c>
      <c r="D1321" s="17" t="s">
        <v>709</v>
      </c>
      <c r="E1321" s="39">
        <v>938</v>
      </c>
      <c r="F1321" s="154">
        <v>568</v>
      </c>
      <c r="G1321" s="17">
        <v>0</v>
      </c>
      <c r="H1321" s="39">
        <v>370</v>
      </c>
      <c r="I1321" s="17" t="s">
        <v>707</v>
      </c>
      <c r="J1321" s="22"/>
      <c r="K1321" s="22"/>
      <c r="L1321" s="22"/>
      <c r="M1321" s="22"/>
      <c r="N1321" s="22"/>
      <c r="O1321" s="17" t="s">
        <v>767</v>
      </c>
      <c r="P1321" s="17" t="s">
        <v>768</v>
      </c>
      <c r="Q1321" s="22"/>
      <c r="R1321" s="23"/>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c r="DE1321" s="5"/>
      <c r="DF1321" s="5"/>
      <c r="DG1321" s="5"/>
      <c r="DH1321" s="5"/>
      <c r="DI1321" s="5"/>
      <c r="DJ1321" s="5"/>
      <c r="DK1321" s="5"/>
      <c r="DL1321" s="5"/>
    </row>
    <row r="1322" spans="1:116" s="1" customFormat="1" ht="69" customHeight="1">
      <c r="A1322" s="13"/>
      <c r="B1322" s="17">
        <v>25</v>
      </c>
      <c r="C1322" s="17" t="s">
        <v>708</v>
      </c>
      <c r="D1322" s="17" t="s">
        <v>709</v>
      </c>
      <c r="E1322" s="39">
        <v>1437</v>
      </c>
      <c r="F1322" s="154">
        <v>0</v>
      </c>
      <c r="G1322" s="17">
        <v>0</v>
      </c>
      <c r="H1322" s="39">
        <v>1437</v>
      </c>
      <c r="I1322" s="17" t="s">
        <v>707</v>
      </c>
      <c r="J1322" s="22"/>
      <c r="K1322" s="22"/>
      <c r="L1322" s="22"/>
      <c r="M1322" s="22"/>
      <c r="N1322" s="22"/>
      <c r="O1322" s="17" t="s">
        <v>769</v>
      </c>
      <c r="P1322" s="17" t="s">
        <v>770</v>
      </c>
      <c r="Q1322" s="22"/>
      <c r="R1322" s="23"/>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c r="DE1322" s="5"/>
      <c r="DF1322" s="5"/>
      <c r="DG1322" s="5"/>
      <c r="DH1322" s="5"/>
      <c r="DI1322" s="5"/>
      <c r="DJ1322" s="5"/>
      <c r="DK1322" s="5"/>
      <c r="DL1322" s="5"/>
    </row>
    <row r="1323" spans="1:116" s="1" customFormat="1" ht="69" customHeight="1">
      <c r="A1323" s="13"/>
      <c r="B1323" s="35">
        <v>26</v>
      </c>
      <c r="C1323" s="17" t="s">
        <v>710</v>
      </c>
      <c r="D1323" s="17" t="s">
        <v>711</v>
      </c>
      <c r="E1323" s="39">
        <v>1100</v>
      </c>
      <c r="F1323" s="154">
        <v>0</v>
      </c>
      <c r="G1323" s="17">
        <v>0</v>
      </c>
      <c r="H1323" s="39">
        <v>1100</v>
      </c>
      <c r="I1323" s="17" t="s">
        <v>712</v>
      </c>
      <c r="J1323" s="22"/>
      <c r="K1323" s="22"/>
      <c r="L1323" s="22"/>
      <c r="M1323" s="22"/>
      <c r="N1323" s="22"/>
      <c r="O1323" s="17" t="s">
        <v>771</v>
      </c>
      <c r="P1323" s="17" t="s">
        <v>772</v>
      </c>
      <c r="Q1323" s="22"/>
      <c r="R1323" s="23"/>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c r="DH1323" s="5"/>
      <c r="DI1323" s="5"/>
      <c r="DJ1323" s="5"/>
      <c r="DK1323" s="5"/>
      <c r="DL1323" s="5"/>
    </row>
    <row r="1324" spans="1:116" s="1" customFormat="1" ht="69" customHeight="1">
      <c r="A1324" s="13"/>
      <c r="B1324" s="35">
        <v>27</v>
      </c>
      <c r="C1324" s="17" t="s">
        <v>713</v>
      </c>
      <c r="D1324" s="17" t="s">
        <v>714</v>
      </c>
      <c r="E1324" s="39">
        <v>4000</v>
      </c>
      <c r="F1324" s="154">
        <v>0</v>
      </c>
      <c r="G1324" s="17">
        <v>0</v>
      </c>
      <c r="H1324" s="39">
        <v>4000</v>
      </c>
      <c r="I1324" s="17" t="s">
        <v>712</v>
      </c>
      <c r="J1324" s="22"/>
      <c r="K1324" s="22"/>
      <c r="L1324" s="22"/>
      <c r="M1324" s="22"/>
      <c r="N1324" s="22"/>
      <c r="O1324" s="17" t="s">
        <v>773</v>
      </c>
      <c r="P1324" s="17" t="s">
        <v>774</v>
      </c>
      <c r="Q1324" s="22"/>
      <c r="R1324" s="23"/>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c r="DH1324" s="5"/>
      <c r="DI1324" s="5"/>
      <c r="DJ1324" s="5"/>
      <c r="DK1324" s="5"/>
      <c r="DL1324" s="5"/>
    </row>
    <row r="1325" spans="1:116" s="1" customFormat="1" ht="69" customHeight="1">
      <c r="A1325" s="13"/>
      <c r="B1325" s="17">
        <v>28</v>
      </c>
      <c r="C1325" s="17" t="s">
        <v>715</v>
      </c>
      <c r="D1325" s="17" t="s">
        <v>716</v>
      </c>
      <c r="E1325" s="39">
        <v>1268</v>
      </c>
      <c r="F1325" s="154">
        <v>0</v>
      </c>
      <c r="G1325" s="17">
        <v>0</v>
      </c>
      <c r="H1325" s="39">
        <v>1268</v>
      </c>
      <c r="I1325" s="17" t="s">
        <v>717</v>
      </c>
      <c r="J1325" s="22"/>
      <c r="K1325" s="22"/>
      <c r="L1325" s="22"/>
      <c r="M1325" s="22"/>
      <c r="N1325" s="22"/>
      <c r="O1325" s="17" t="s">
        <v>775</v>
      </c>
      <c r="P1325" s="17" t="s">
        <v>776</v>
      </c>
      <c r="Q1325" s="22"/>
      <c r="R1325" s="23"/>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c r="DH1325" s="5"/>
      <c r="DI1325" s="5"/>
      <c r="DJ1325" s="5"/>
      <c r="DK1325" s="5"/>
      <c r="DL1325" s="5"/>
    </row>
    <row r="1326" spans="1:116" s="1" customFormat="1" ht="69" customHeight="1">
      <c r="A1326" s="13"/>
      <c r="B1326" s="35">
        <v>29</v>
      </c>
      <c r="C1326" s="17" t="s">
        <v>718</v>
      </c>
      <c r="D1326" s="17" t="s">
        <v>719</v>
      </c>
      <c r="E1326" s="39">
        <v>1370</v>
      </c>
      <c r="F1326" s="154">
        <v>0</v>
      </c>
      <c r="G1326" s="17">
        <v>0</v>
      </c>
      <c r="H1326" s="39">
        <v>1370</v>
      </c>
      <c r="I1326" s="17" t="s">
        <v>717</v>
      </c>
      <c r="J1326" s="22"/>
      <c r="K1326" s="22"/>
      <c r="L1326" s="22"/>
      <c r="M1326" s="22"/>
      <c r="N1326" s="22"/>
      <c r="O1326" s="17" t="s">
        <v>777</v>
      </c>
      <c r="P1326" s="17" t="s">
        <v>778</v>
      </c>
      <c r="Q1326" s="22"/>
      <c r="R1326" s="23"/>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c r="DH1326" s="5"/>
      <c r="DI1326" s="5"/>
      <c r="DJ1326" s="5"/>
      <c r="DK1326" s="5"/>
      <c r="DL1326" s="5"/>
    </row>
    <row r="1327" spans="1:116" s="1" customFormat="1" ht="69" customHeight="1">
      <c r="A1327" s="13"/>
      <c r="B1327" s="35">
        <v>30</v>
      </c>
      <c r="C1327" s="17" t="s">
        <v>720</v>
      </c>
      <c r="D1327" s="17" t="s">
        <v>721</v>
      </c>
      <c r="E1327" s="39">
        <v>5200</v>
      </c>
      <c r="F1327" s="154">
        <v>200</v>
      </c>
      <c r="G1327" s="17">
        <v>0</v>
      </c>
      <c r="H1327" s="39">
        <v>5000</v>
      </c>
      <c r="I1327" s="17" t="s">
        <v>717</v>
      </c>
      <c r="J1327" s="22"/>
      <c r="K1327" s="22"/>
      <c r="L1327" s="22"/>
      <c r="M1327" s="22"/>
      <c r="N1327" s="22"/>
      <c r="O1327" s="17" t="s">
        <v>779</v>
      </c>
      <c r="P1327" s="17" t="s">
        <v>780</v>
      </c>
      <c r="Q1327" s="22"/>
      <c r="R1327" s="23"/>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c r="DH1327" s="5"/>
      <c r="DI1327" s="5"/>
      <c r="DJ1327" s="5"/>
      <c r="DK1327" s="5"/>
      <c r="DL1327" s="5"/>
    </row>
    <row r="1328" spans="1:116" s="1" customFormat="1" ht="69" customHeight="1">
      <c r="A1328" s="13"/>
      <c r="B1328" s="17">
        <v>31</v>
      </c>
      <c r="C1328" s="17" t="s">
        <v>718</v>
      </c>
      <c r="D1328" s="17" t="s">
        <v>719</v>
      </c>
      <c r="E1328" s="39">
        <v>2155</v>
      </c>
      <c r="F1328" s="154">
        <v>0</v>
      </c>
      <c r="G1328" s="17">
        <v>0</v>
      </c>
      <c r="H1328" s="39">
        <v>2155</v>
      </c>
      <c r="I1328" s="17" t="s">
        <v>717</v>
      </c>
      <c r="J1328" s="22"/>
      <c r="K1328" s="22"/>
      <c r="L1328" s="22"/>
      <c r="M1328" s="22"/>
      <c r="N1328" s="22"/>
      <c r="O1328" s="17" t="s">
        <v>781</v>
      </c>
      <c r="P1328" s="17" t="s">
        <v>782</v>
      </c>
      <c r="Q1328" s="22"/>
      <c r="R1328" s="23"/>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c r="DH1328" s="5"/>
      <c r="DI1328" s="5"/>
      <c r="DJ1328" s="5"/>
      <c r="DK1328" s="5"/>
      <c r="DL1328" s="5"/>
    </row>
    <row r="1329" spans="1:116" s="1" customFormat="1" ht="69" customHeight="1">
      <c r="A1329" s="13"/>
      <c r="B1329" s="35">
        <v>32</v>
      </c>
      <c r="C1329" s="17" t="s">
        <v>722</v>
      </c>
      <c r="D1329" s="17" t="s">
        <v>719</v>
      </c>
      <c r="E1329" s="39">
        <v>17656</v>
      </c>
      <c r="F1329" s="154">
        <v>13146</v>
      </c>
      <c r="G1329" s="17">
        <v>0</v>
      </c>
      <c r="H1329" s="39">
        <v>4510</v>
      </c>
      <c r="I1329" s="17" t="s">
        <v>717</v>
      </c>
      <c r="J1329" s="22"/>
      <c r="K1329" s="22"/>
      <c r="L1329" s="22"/>
      <c r="M1329" s="22"/>
      <c r="N1329" s="22"/>
      <c r="O1329" s="17" t="s">
        <v>783</v>
      </c>
      <c r="P1329" s="17" t="s">
        <v>784</v>
      </c>
      <c r="Q1329" s="22"/>
      <c r="R1329" s="23"/>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row>
    <row r="1330" spans="1:116" s="1" customFormat="1" ht="69" customHeight="1">
      <c r="A1330" s="13"/>
      <c r="B1330" s="35">
        <v>33</v>
      </c>
      <c r="C1330" s="17" t="s">
        <v>4133</v>
      </c>
      <c r="D1330" s="17" t="s">
        <v>4134</v>
      </c>
      <c r="E1330" s="39">
        <v>4254</v>
      </c>
      <c r="F1330" s="300">
        <v>0</v>
      </c>
      <c r="G1330" s="17">
        <v>0</v>
      </c>
      <c r="H1330" s="39">
        <v>4254</v>
      </c>
      <c r="I1330" s="17" t="s">
        <v>67</v>
      </c>
      <c r="J1330" s="22"/>
      <c r="K1330" s="22"/>
      <c r="L1330" s="22"/>
      <c r="M1330" s="22"/>
      <c r="N1330" s="22"/>
      <c r="O1330" s="17" t="s">
        <v>4190</v>
      </c>
      <c r="P1330" s="17" t="s">
        <v>4191</v>
      </c>
      <c r="Q1330" s="22"/>
      <c r="R1330" s="23"/>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row>
    <row r="1331" spans="1:116" s="1" customFormat="1" ht="69" customHeight="1">
      <c r="A1331" s="13"/>
      <c r="B1331" s="17">
        <v>34</v>
      </c>
      <c r="C1331" s="17" t="s">
        <v>1808</v>
      </c>
      <c r="D1331" s="17" t="s">
        <v>4135</v>
      </c>
      <c r="E1331" s="39">
        <v>1385</v>
      </c>
      <c r="F1331" s="300">
        <v>0</v>
      </c>
      <c r="G1331" s="17">
        <v>0</v>
      </c>
      <c r="H1331" s="39">
        <v>1385</v>
      </c>
      <c r="I1331" s="17" t="s">
        <v>67</v>
      </c>
      <c r="J1331" s="22"/>
      <c r="K1331" s="22"/>
      <c r="L1331" s="22"/>
      <c r="M1331" s="22"/>
      <c r="N1331" s="22"/>
      <c r="O1331" s="17" t="s">
        <v>4192</v>
      </c>
      <c r="P1331" s="17" t="s">
        <v>4193</v>
      </c>
      <c r="Q1331" s="22"/>
      <c r="R1331" s="23"/>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c r="DH1331" s="5"/>
      <c r="DI1331" s="5"/>
      <c r="DJ1331" s="5"/>
      <c r="DK1331" s="5"/>
      <c r="DL1331" s="5"/>
    </row>
    <row r="1332" spans="1:116" s="1" customFormat="1" ht="69" customHeight="1">
      <c r="A1332" s="13"/>
      <c r="B1332" s="35">
        <v>35</v>
      </c>
      <c r="C1332" s="17" t="s">
        <v>4136</v>
      </c>
      <c r="D1332" s="17" t="s">
        <v>4137</v>
      </c>
      <c r="E1332" s="39">
        <v>700</v>
      </c>
      <c r="F1332" s="300">
        <v>0</v>
      </c>
      <c r="G1332" s="17">
        <v>0</v>
      </c>
      <c r="H1332" s="39">
        <v>700</v>
      </c>
      <c r="I1332" s="17" t="s">
        <v>67</v>
      </c>
      <c r="J1332" s="22"/>
      <c r="K1332" s="22"/>
      <c r="L1332" s="22"/>
      <c r="M1332" s="22"/>
      <c r="N1332" s="22"/>
      <c r="O1332" s="17" t="s">
        <v>4194</v>
      </c>
      <c r="P1332" s="17" t="s">
        <v>4195</v>
      </c>
      <c r="Q1332" s="22"/>
      <c r="R1332" s="23"/>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c r="DH1332" s="5"/>
      <c r="DI1332" s="5"/>
      <c r="DJ1332" s="5"/>
      <c r="DK1332" s="5"/>
      <c r="DL1332" s="5"/>
    </row>
    <row r="1333" spans="1:116" s="1" customFormat="1" ht="69" customHeight="1">
      <c r="A1333" s="13"/>
      <c r="B1333" s="35">
        <v>36</v>
      </c>
      <c r="C1333" s="17" t="s">
        <v>4138</v>
      </c>
      <c r="D1333" s="17" t="s">
        <v>4139</v>
      </c>
      <c r="E1333" s="39">
        <v>38248</v>
      </c>
      <c r="F1333" s="300">
        <v>0</v>
      </c>
      <c r="G1333" s="17">
        <v>0</v>
      </c>
      <c r="H1333" s="39">
        <v>38248</v>
      </c>
      <c r="I1333" s="17" t="s">
        <v>67</v>
      </c>
      <c r="J1333" s="22"/>
      <c r="K1333" s="22"/>
      <c r="L1333" s="22"/>
      <c r="M1333" s="22"/>
      <c r="N1333" s="22"/>
      <c r="O1333" s="17" t="s">
        <v>4196</v>
      </c>
      <c r="P1333" s="17" t="s">
        <v>4197</v>
      </c>
      <c r="Q1333" s="22"/>
      <c r="R1333" s="23"/>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c r="DH1333" s="5"/>
      <c r="DI1333" s="5"/>
      <c r="DJ1333" s="5"/>
      <c r="DK1333" s="5"/>
      <c r="DL1333" s="5"/>
    </row>
    <row r="1334" spans="1:116" s="1" customFormat="1" ht="69" customHeight="1">
      <c r="A1334" s="13"/>
      <c r="B1334" s="17">
        <v>37</v>
      </c>
      <c r="C1334" s="17" t="s">
        <v>4140</v>
      </c>
      <c r="D1334" s="17" t="s">
        <v>4141</v>
      </c>
      <c r="E1334" s="39">
        <v>1063</v>
      </c>
      <c r="F1334" s="300">
        <v>0</v>
      </c>
      <c r="G1334" s="17"/>
      <c r="H1334" s="39">
        <v>1063</v>
      </c>
      <c r="I1334" s="17" t="s">
        <v>67</v>
      </c>
      <c r="J1334" s="22"/>
      <c r="K1334" s="22"/>
      <c r="L1334" s="22"/>
      <c r="M1334" s="22"/>
      <c r="N1334" s="22"/>
      <c r="O1334" s="17" t="s">
        <v>4198</v>
      </c>
      <c r="P1334" s="17" t="s">
        <v>4199</v>
      </c>
      <c r="Q1334" s="22"/>
      <c r="R1334" s="23"/>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c r="DH1334" s="5"/>
      <c r="DI1334" s="5"/>
      <c r="DJ1334" s="5"/>
      <c r="DK1334" s="5"/>
      <c r="DL1334" s="5"/>
    </row>
    <row r="1335" spans="1:116" s="1" customFormat="1" ht="69" customHeight="1">
      <c r="A1335" s="13"/>
      <c r="B1335" s="35">
        <v>38</v>
      </c>
      <c r="C1335" s="17" t="s">
        <v>4142</v>
      </c>
      <c r="D1335" s="17" t="s">
        <v>673</v>
      </c>
      <c r="E1335" s="39">
        <v>351370</v>
      </c>
      <c r="F1335" s="300">
        <v>0</v>
      </c>
      <c r="G1335" s="17"/>
      <c r="H1335" s="39">
        <v>351370</v>
      </c>
      <c r="I1335" s="17" t="s">
        <v>67</v>
      </c>
      <c r="J1335" s="22"/>
      <c r="K1335" s="22"/>
      <c r="L1335" s="22"/>
      <c r="M1335" s="22"/>
      <c r="N1335" s="22"/>
      <c r="O1335" s="17" t="s">
        <v>4200</v>
      </c>
      <c r="P1335" s="17" t="s">
        <v>4201</v>
      </c>
      <c r="Q1335" s="22"/>
      <c r="R1335" s="23"/>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c r="DH1335" s="5"/>
      <c r="DI1335" s="5"/>
      <c r="DJ1335" s="5"/>
      <c r="DK1335" s="5"/>
      <c r="DL1335" s="5"/>
    </row>
    <row r="1336" spans="1:116" s="1" customFormat="1" ht="69" customHeight="1">
      <c r="A1336" s="13"/>
      <c r="B1336" s="35">
        <v>39</v>
      </c>
      <c r="C1336" s="17" t="s">
        <v>4143</v>
      </c>
      <c r="D1336" s="17" t="s">
        <v>675</v>
      </c>
      <c r="E1336" s="39">
        <v>20200</v>
      </c>
      <c r="F1336" s="300">
        <v>200</v>
      </c>
      <c r="G1336" s="17"/>
      <c r="H1336" s="39">
        <v>20000</v>
      </c>
      <c r="I1336" s="17" t="s">
        <v>67</v>
      </c>
      <c r="J1336" s="22"/>
      <c r="K1336" s="22"/>
      <c r="L1336" s="22"/>
      <c r="M1336" s="22"/>
      <c r="N1336" s="22"/>
      <c r="O1336" s="17" t="s">
        <v>4202</v>
      </c>
      <c r="P1336" s="17" t="s">
        <v>1828</v>
      </c>
      <c r="Q1336" s="22"/>
      <c r="R1336" s="23"/>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c r="DH1336" s="5"/>
      <c r="DI1336" s="5"/>
      <c r="DJ1336" s="5"/>
      <c r="DK1336" s="5"/>
      <c r="DL1336" s="5"/>
    </row>
    <row r="1337" spans="1:116" s="1" customFormat="1" ht="69" customHeight="1">
      <c r="A1337" s="13"/>
      <c r="B1337" s="17">
        <v>40</v>
      </c>
      <c r="C1337" s="17" t="s">
        <v>4144</v>
      </c>
      <c r="D1337" s="17" t="s">
        <v>4145</v>
      </c>
      <c r="E1337" s="39">
        <v>40000</v>
      </c>
      <c r="F1337" s="300">
        <v>0</v>
      </c>
      <c r="G1337" s="17"/>
      <c r="H1337" s="39">
        <v>40000</v>
      </c>
      <c r="I1337" s="17" t="s">
        <v>4186</v>
      </c>
      <c r="J1337" s="22"/>
      <c r="K1337" s="22"/>
      <c r="L1337" s="22"/>
      <c r="M1337" s="22"/>
      <c r="N1337" s="22"/>
      <c r="O1337" s="17" t="s">
        <v>4203</v>
      </c>
      <c r="P1337" s="17" t="s">
        <v>4204</v>
      </c>
      <c r="Q1337" s="22"/>
      <c r="R1337" s="23"/>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c r="DH1337" s="5"/>
      <c r="DI1337" s="5"/>
      <c r="DJ1337" s="5"/>
      <c r="DK1337" s="5"/>
      <c r="DL1337" s="5"/>
    </row>
    <row r="1338" spans="1:116" s="1" customFormat="1" ht="69" customHeight="1">
      <c r="A1338" s="13"/>
      <c r="B1338" s="35">
        <v>41</v>
      </c>
      <c r="C1338" s="17" t="s">
        <v>4146</v>
      </c>
      <c r="D1338" s="17" t="s">
        <v>4147</v>
      </c>
      <c r="E1338" s="39">
        <v>280000</v>
      </c>
      <c r="F1338" s="300">
        <v>0</v>
      </c>
      <c r="G1338" s="17"/>
      <c r="H1338" s="39">
        <v>280000</v>
      </c>
      <c r="I1338" s="17" t="s">
        <v>67</v>
      </c>
      <c r="J1338" s="22"/>
      <c r="K1338" s="22"/>
      <c r="L1338" s="22"/>
      <c r="M1338" s="22"/>
      <c r="N1338" s="22"/>
      <c r="O1338" s="17" t="s">
        <v>4205</v>
      </c>
      <c r="P1338" s="17" t="s">
        <v>4206</v>
      </c>
      <c r="Q1338" s="22"/>
      <c r="R1338" s="23"/>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c r="DH1338" s="5"/>
      <c r="DI1338" s="5"/>
      <c r="DJ1338" s="5"/>
      <c r="DK1338" s="5"/>
      <c r="DL1338" s="5"/>
    </row>
    <row r="1339" spans="1:116" s="1" customFormat="1" ht="69" customHeight="1">
      <c r="A1339" s="13"/>
      <c r="B1339" s="35">
        <v>42</v>
      </c>
      <c r="C1339" s="17" t="s">
        <v>4146</v>
      </c>
      <c r="D1339" s="17" t="s">
        <v>4147</v>
      </c>
      <c r="E1339" s="39">
        <v>7000</v>
      </c>
      <c r="F1339" s="300">
        <v>0</v>
      </c>
      <c r="G1339" s="17"/>
      <c r="H1339" s="39">
        <v>7000</v>
      </c>
      <c r="I1339" s="17" t="s">
        <v>67</v>
      </c>
      <c r="J1339" s="22"/>
      <c r="K1339" s="22"/>
      <c r="L1339" s="22"/>
      <c r="M1339" s="22"/>
      <c r="N1339" s="22"/>
      <c r="O1339" s="17" t="s">
        <v>4207</v>
      </c>
      <c r="P1339" s="17" t="s">
        <v>4206</v>
      </c>
      <c r="Q1339" s="22"/>
      <c r="R1339" s="23"/>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c r="DH1339" s="5"/>
      <c r="DI1339" s="5"/>
      <c r="DJ1339" s="5"/>
      <c r="DK1339" s="5"/>
      <c r="DL1339" s="5"/>
    </row>
    <row r="1340" spans="1:116" s="1" customFormat="1" ht="69" customHeight="1">
      <c r="A1340" s="13"/>
      <c r="B1340" s="17">
        <v>43</v>
      </c>
      <c r="C1340" s="17" t="s">
        <v>4148</v>
      </c>
      <c r="D1340" s="17" t="s">
        <v>4149</v>
      </c>
      <c r="E1340" s="39">
        <v>5200</v>
      </c>
      <c r="F1340" s="300">
        <v>0</v>
      </c>
      <c r="G1340" s="17"/>
      <c r="H1340" s="39">
        <v>5200</v>
      </c>
      <c r="I1340" s="17" t="s">
        <v>67</v>
      </c>
      <c r="J1340" s="22"/>
      <c r="K1340" s="22"/>
      <c r="L1340" s="22"/>
      <c r="M1340" s="22"/>
      <c r="N1340" s="22"/>
      <c r="O1340" s="17" t="s">
        <v>4208</v>
      </c>
      <c r="P1340" s="17" t="s">
        <v>4209</v>
      </c>
      <c r="Q1340" s="22"/>
      <c r="R1340" s="23"/>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c r="DH1340" s="5"/>
      <c r="DI1340" s="5"/>
      <c r="DJ1340" s="5"/>
      <c r="DK1340" s="5"/>
      <c r="DL1340" s="5"/>
    </row>
    <row r="1341" spans="1:116" s="1" customFormat="1" ht="69" customHeight="1">
      <c r="A1341" s="13"/>
      <c r="B1341" s="35">
        <v>44</v>
      </c>
      <c r="C1341" s="17" t="s">
        <v>4150</v>
      </c>
      <c r="D1341" s="17" t="s">
        <v>4151</v>
      </c>
      <c r="E1341" s="39">
        <v>5200</v>
      </c>
      <c r="F1341" s="300">
        <v>0</v>
      </c>
      <c r="G1341" s="17"/>
      <c r="H1341" s="39">
        <v>5200</v>
      </c>
      <c r="I1341" s="17" t="s">
        <v>4187</v>
      </c>
      <c r="J1341" s="22"/>
      <c r="K1341" s="22"/>
      <c r="L1341" s="22"/>
      <c r="M1341" s="22"/>
      <c r="N1341" s="22"/>
      <c r="O1341" s="17" t="s">
        <v>4210</v>
      </c>
      <c r="P1341" s="17" t="s">
        <v>4211</v>
      </c>
      <c r="Q1341" s="22"/>
      <c r="R1341" s="23"/>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c r="DH1341" s="5"/>
      <c r="DI1341" s="5"/>
      <c r="DJ1341" s="5"/>
      <c r="DK1341" s="5"/>
      <c r="DL1341" s="5"/>
    </row>
    <row r="1342" spans="1:116" s="1" customFormat="1" ht="69" customHeight="1">
      <c r="A1342" s="13"/>
      <c r="B1342" s="35">
        <v>45</v>
      </c>
      <c r="C1342" s="17" t="s">
        <v>4152</v>
      </c>
      <c r="D1342" s="17" t="s">
        <v>4153</v>
      </c>
      <c r="E1342" s="39">
        <v>4714</v>
      </c>
      <c r="F1342" s="154">
        <v>2000</v>
      </c>
      <c r="G1342" s="17"/>
      <c r="H1342" s="39">
        <v>2714</v>
      </c>
      <c r="I1342" s="17" t="s">
        <v>4188</v>
      </c>
      <c r="J1342" s="22"/>
      <c r="K1342" s="22"/>
      <c r="L1342" s="22"/>
      <c r="M1342" s="22"/>
      <c r="N1342" s="22"/>
      <c r="O1342" s="17" t="s">
        <v>4212</v>
      </c>
      <c r="P1342" s="17" t="s">
        <v>4213</v>
      </c>
      <c r="Q1342" s="22"/>
      <c r="R1342" s="23"/>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c r="DH1342" s="5"/>
      <c r="DI1342" s="5"/>
      <c r="DJ1342" s="5"/>
      <c r="DK1342" s="5"/>
      <c r="DL1342" s="5"/>
    </row>
    <row r="1343" spans="1:116" s="1" customFormat="1" ht="69" customHeight="1">
      <c r="A1343" s="13"/>
      <c r="B1343" s="17">
        <v>46</v>
      </c>
      <c r="C1343" s="17" t="s">
        <v>4154</v>
      </c>
      <c r="D1343" s="17" t="s">
        <v>4155</v>
      </c>
      <c r="E1343" s="39">
        <v>21768</v>
      </c>
      <c r="F1343" s="154">
        <v>0</v>
      </c>
      <c r="G1343" s="17"/>
      <c r="H1343" s="39">
        <v>21768</v>
      </c>
      <c r="I1343" s="17" t="s">
        <v>717</v>
      </c>
      <c r="J1343" s="22"/>
      <c r="K1343" s="22"/>
      <c r="L1343" s="22"/>
      <c r="M1343" s="22"/>
      <c r="N1343" s="22"/>
      <c r="O1343" s="17" t="s">
        <v>4214</v>
      </c>
      <c r="P1343" s="17" t="s">
        <v>4215</v>
      </c>
      <c r="Q1343" s="22"/>
      <c r="R1343" s="23"/>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c r="DH1343" s="5"/>
      <c r="DI1343" s="5"/>
      <c r="DJ1343" s="5"/>
      <c r="DK1343" s="5"/>
      <c r="DL1343" s="5"/>
    </row>
    <row r="1344" spans="1:116" s="1" customFormat="1" ht="69" customHeight="1">
      <c r="A1344" s="13"/>
      <c r="B1344" s="35">
        <v>47</v>
      </c>
      <c r="C1344" s="17" t="s">
        <v>4156</v>
      </c>
      <c r="D1344" s="17" t="s">
        <v>4157</v>
      </c>
      <c r="E1344" s="39">
        <v>40480</v>
      </c>
      <c r="F1344" s="300">
        <v>0</v>
      </c>
      <c r="G1344" s="17"/>
      <c r="H1344" s="39">
        <v>40480</v>
      </c>
      <c r="I1344" s="17" t="s">
        <v>717</v>
      </c>
      <c r="J1344" s="22"/>
      <c r="K1344" s="22"/>
      <c r="L1344" s="22"/>
      <c r="M1344" s="22"/>
      <c r="N1344" s="22"/>
      <c r="O1344" s="17" t="s">
        <v>4216</v>
      </c>
      <c r="P1344" s="17" t="s">
        <v>4217</v>
      </c>
      <c r="Q1344" s="22"/>
      <c r="R1344" s="23"/>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c r="DH1344" s="5"/>
      <c r="DI1344" s="5"/>
      <c r="DJ1344" s="5"/>
      <c r="DK1344" s="5"/>
      <c r="DL1344" s="5"/>
    </row>
    <row r="1345" spans="1:116" s="1" customFormat="1" ht="69" customHeight="1">
      <c r="A1345" s="13"/>
      <c r="B1345" s="35">
        <v>48</v>
      </c>
      <c r="C1345" s="17" t="s">
        <v>4158</v>
      </c>
      <c r="D1345" s="17" t="s">
        <v>4159</v>
      </c>
      <c r="E1345" s="39">
        <v>4100</v>
      </c>
      <c r="F1345" s="154">
        <v>0</v>
      </c>
      <c r="G1345" s="17"/>
      <c r="H1345" s="39">
        <v>4100</v>
      </c>
      <c r="I1345" s="17" t="s">
        <v>695</v>
      </c>
      <c r="J1345" s="22"/>
      <c r="K1345" s="22"/>
      <c r="L1345" s="22"/>
      <c r="M1345" s="22"/>
      <c r="N1345" s="22"/>
      <c r="O1345" s="17" t="s">
        <v>4218</v>
      </c>
      <c r="P1345" s="17" t="s">
        <v>4219</v>
      </c>
      <c r="Q1345" s="22"/>
      <c r="R1345" s="23"/>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c r="DE1345" s="5"/>
      <c r="DF1345" s="5"/>
      <c r="DG1345" s="5"/>
      <c r="DH1345" s="5"/>
      <c r="DI1345" s="5"/>
      <c r="DJ1345" s="5"/>
      <c r="DK1345" s="5"/>
      <c r="DL1345" s="5"/>
    </row>
    <row r="1346" spans="1:116" s="1" customFormat="1" ht="69" customHeight="1">
      <c r="A1346" s="13"/>
      <c r="B1346" s="17">
        <v>49</v>
      </c>
      <c r="C1346" s="17" t="s">
        <v>4160</v>
      </c>
      <c r="D1346" s="17" t="s">
        <v>4161</v>
      </c>
      <c r="E1346" s="39">
        <v>1308</v>
      </c>
      <c r="F1346" s="300">
        <v>0</v>
      </c>
      <c r="G1346" s="17"/>
      <c r="H1346" s="39">
        <v>1308</v>
      </c>
      <c r="I1346" s="17" t="s">
        <v>67</v>
      </c>
      <c r="J1346" s="22"/>
      <c r="K1346" s="22"/>
      <c r="L1346" s="22"/>
      <c r="M1346" s="22"/>
      <c r="N1346" s="22"/>
      <c r="O1346" s="17" t="s">
        <v>4220</v>
      </c>
      <c r="P1346" s="17" t="s">
        <v>4221</v>
      </c>
      <c r="Q1346" s="22"/>
      <c r="R1346" s="23"/>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c r="DE1346" s="5"/>
      <c r="DF1346" s="5"/>
      <c r="DG1346" s="5"/>
      <c r="DH1346" s="5"/>
      <c r="DI1346" s="5"/>
      <c r="DJ1346" s="5"/>
      <c r="DK1346" s="5"/>
      <c r="DL1346" s="5"/>
    </row>
    <row r="1347" spans="1:116" s="1" customFormat="1" ht="69" customHeight="1">
      <c r="A1347" s="13"/>
      <c r="B1347" s="35"/>
      <c r="C1347" s="17" t="s">
        <v>4162</v>
      </c>
      <c r="D1347" s="17" t="s">
        <v>4163</v>
      </c>
      <c r="E1347" s="39">
        <v>18150</v>
      </c>
      <c r="F1347" s="154">
        <v>0</v>
      </c>
      <c r="G1347" s="17"/>
      <c r="H1347" s="39">
        <v>18150</v>
      </c>
      <c r="I1347" s="17" t="s">
        <v>717</v>
      </c>
      <c r="J1347" s="22"/>
      <c r="K1347" s="22"/>
      <c r="L1347" s="22"/>
      <c r="M1347" s="22"/>
      <c r="N1347" s="22"/>
      <c r="O1347" s="17" t="s">
        <v>4222</v>
      </c>
      <c r="P1347" s="17" t="s">
        <v>4223</v>
      </c>
      <c r="Q1347" s="22"/>
      <c r="R1347" s="23"/>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c r="DE1347" s="5"/>
      <c r="DF1347" s="5"/>
      <c r="DG1347" s="5"/>
      <c r="DH1347" s="5"/>
      <c r="DI1347" s="5"/>
      <c r="DJ1347" s="5"/>
      <c r="DK1347" s="5"/>
      <c r="DL1347" s="5"/>
    </row>
    <row r="1348" spans="1:116" s="1" customFormat="1" ht="69" customHeight="1">
      <c r="A1348" s="13"/>
      <c r="B1348" s="35">
        <v>51</v>
      </c>
      <c r="C1348" s="17" t="s">
        <v>4164</v>
      </c>
      <c r="D1348" s="17" t="s">
        <v>4165</v>
      </c>
      <c r="E1348" s="39">
        <v>8400</v>
      </c>
      <c r="F1348" s="154">
        <v>1200</v>
      </c>
      <c r="G1348" s="17"/>
      <c r="H1348" s="39">
        <v>7200</v>
      </c>
      <c r="I1348" s="17" t="s">
        <v>717</v>
      </c>
      <c r="J1348" s="22"/>
      <c r="K1348" s="22"/>
      <c r="L1348" s="22"/>
      <c r="M1348" s="22"/>
      <c r="N1348" s="22"/>
      <c r="O1348" s="17" t="s">
        <v>4224</v>
      </c>
      <c r="P1348" s="17" t="s">
        <v>4225</v>
      </c>
      <c r="Q1348" s="22"/>
      <c r="R1348" s="23"/>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c r="DE1348" s="5"/>
      <c r="DF1348" s="5"/>
      <c r="DG1348" s="5"/>
      <c r="DH1348" s="5"/>
      <c r="DI1348" s="5"/>
      <c r="DJ1348" s="5"/>
      <c r="DK1348" s="5"/>
      <c r="DL1348" s="5"/>
    </row>
    <row r="1349" spans="1:116" s="1" customFormat="1" ht="69" customHeight="1">
      <c r="A1349" s="13"/>
      <c r="B1349" s="17">
        <v>52</v>
      </c>
      <c r="C1349" s="17" t="s">
        <v>4166</v>
      </c>
      <c r="D1349" s="17" t="s">
        <v>4165</v>
      </c>
      <c r="E1349" s="39">
        <v>4450</v>
      </c>
      <c r="F1349" s="154">
        <v>1200</v>
      </c>
      <c r="G1349" s="17"/>
      <c r="H1349" s="39">
        <v>3250</v>
      </c>
      <c r="I1349" s="17" t="s">
        <v>717</v>
      </c>
      <c r="J1349" s="22"/>
      <c r="K1349" s="22"/>
      <c r="L1349" s="22"/>
      <c r="M1349" s="22"/>
      <c r="N1349" s="22"/>
      <c r="O1349" s="17" t="s">
        <v>4226</v>
      </c>
      <c r="P1349" s="17" t="s">
        <v>4227</v>
      </c>
      <c r="Q1349" s="22"/>
      <c r="R1349" s="23"/>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c r="DE1349" s="5"/>
      <c r="DF1349" s="5"/>
      <c r="DG1349" s="5"/>
      <c r="DH1349" s="5"/>
      <c r="DI1349" s="5"/>
      <c r="DJ1349" s="5"/>
      <c r="DK1349" s="5"/>
      <c r="DL1349" s="5"/>
    </row>
    <row r="1350" spans="1:116" s="1" customFormat="1" ht="69" customHeight="1">
      <c r="A1350" s="13"/>
      <c r="B1350" s="35">
        <v>53</v>
      </c>
      <c r="C1350" s="17" t="s">
        <v>4167</v>
      </c>
      <c r="D1350" s="17" t="s">
        <v>4168</v>
      </c>
      <c r="E1350" s="39">
        <v>2571</v>
      </c>
      <c r="F1350" s="154">
        <v>200</v>
      </c>
      <c r="G1350" s="17"/>
      <c r="H1350" s="39">
        <v>2371</v>
      </c>
      <c r="I1350" s="17" t="s">
        <v>717</v>
      </c>
      <c r="J1350" s="22"/>
      <c r="K1350" s="22"/>
      <c r="L1350" s="22"/>
      <c r="M1350" s="22"/>
      <c r="N1350" s="22"/>
      <c r="O1350" s="17" t="s">
        <v>4228</v>
      </c>
      <c r="P1350" s="17" t="s">
        <v>4229</v>
      </c>
      <c r="Q1350" s="22"/>
      <c r="R1350" s="23"/>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c r="DE1350" s="5"/>
      <c r="DF1350" s="5"/>
      <c r="DG1350" s="5"/>
      <c r="DH1350" s="5"/>
      <c r="DI1350" s="5"/>
      <c r="DJ1350" s="5"/>
      <c r="DK1350" s="5"/>
      <c r="DL1350" s="5"/>
    </row>
    <row r="1351" spans="1:116" s="1" customFormat="1" ht="69" customHeight="1">
      <c r="A1351" s="13"/>
      <c r="B1351" s="35">
        <v>54</v>
      </c>
      <c r="C1351" s="17" t="s">
        <v>4169</v>
      </c>
      <c r="D1351" s="17" t="s">
        <v>4170</v>
      </c>
      <c r="E1351" s="39">
        <v>200</v>
      </c>
      <c r="F1351" s="154">
        <v>0</v>
      </c>
      <c r="G1351" s="17"/>
      <c r="H1351" s="39">
        <v>200</v>
      </c>
      <c r="I1351" s="17" t="s">
        <v>717</v>
      </c>
      <c r="J1351" s="22"/>
      <c r="K1351" s="22"/>
      <c r="L1351" s="22"/>
      <c r="M1351" s="22"/>
      <c r="N1351" s="22"/>
      <c r="O1351" s="17" t="s">
        <v>4230</v>
      </c>
      <c r="P1351" s="17" t="s">
        <v>4231</v>
      </c>
      <c r="Q1351" s="22"/>
      <c r="R1351" s="23"/>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c r="DE1351" s="5"/>
      <c r="DF1351" s="5"/>
      <c r="DG1351" s="5"/>
      <c r="DH1351" s="5"/>
      <c r="DI1351" s="5"/>
      <c r="DJ1351" s="5"/>
      <c r="DK1351" s="5"/>
      <c r="DL1351" s="5"/>
    </row>
    <row r="1352" spans="1:116" s="1" customFormat="1" ht="69" customHeight="1">
      <c r="A1352" s="13"/>
      <c r="B1352" s="17">
        <v>55</v>
      </c>
      <c r="C1352" s="17" t="s">
        <v>4171</v>
      </c>
      <c r="D1352" s="17" t="s">
        <v>4172</v>
      </c>
      <c r="E1352" s="39">
        <v>2241</v>
      </c>
      <c r="F1352" s="154">
        <v>0</v>
      </c>
      <c r="G1352" s="17"/>
      <c r="H1352" s="39">
        <v>2241</v>
      </c>
      <c r="I1352" s="17" t="s">
        <v>717</v>
      </c>
      <c r="J1352" s="22"/>
      <c r="K1352" s="22"/>
      <c r="L1352" s="22"/>
      <c r="M1352" s="22"/>
      <c r="N1352" s="22"/>
      <c r="O1352" s="17" t="s">
        <v>4230</v>
      </c>
      <c r="P1352" s="17" t="s">
        <v>4232</v>
      </c>
      <c r="Q1352" s="22"/>
      <c r="R1352" s="23"/>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c r="DE1352" s="5"/>
      <c r="DF1352" s="5"/>
      <c r="DG1352" s="5"/>
      <c r="DH1352" s="5"/>
      <c r="DI1352" s="5"/>
      <c r="DJ1352" s="5"/>
      <c r="DK1352" s="5"/>
      <c r="DL1352" s="5"/>
    </row>
    <row r="1353" spans="1:116" s="1" customFormat="1" ht="69" customHeight="1">
      <c r="A1353" s="13"/>
      <c r="B1353" s="35">
        <v>56</v>
      </c>
      <c r="C1353" s="17" t="s">
        <v>4173</v>
      </c>
      <c r="D1353" s="17" t="s">
        <v>4174</v>
      </c>
      <c r="E1353" s="39">
        <v>2060</v>
      </c>
      <c r="F1353" s="300">
        <v>0</v>
      </c>
      <c r="G1353" s="17"/>
      <c r="H1353" s="39">
        <v>2060</v>
      </c>
      <c r="I1353" s="17" t="s">
        <v>4189</v>
      </c>
      <c r="J1353" s="22"/>
      <c r="K1353" s="22"/>
      <c r="L1353" s="22"/>
      <c r="M1353" s="22"/>
      <c r="N1353" s="22"/>
      <c r="O1353" s="17" t="s">
        <v>4233</v>
      </c>
      <c r="P1353" s="17" t="s">
        <v>4234</v>
      </c>
      <c r="Q1353" s="22"/>
      <c r="R1353" s="23"/>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c r="DE1353" s="5"/>
      <c r="DF1353" s="5"/>
      <c r="DG1353" s="5"/>
      <c r="DH1353" s="5"/>
      <c r="DI1353" s="5"/>
      <c r="DJ1353" s="5"/>
      <c r="DK1353" s="5"/>
      <c r="DL1353" s="5"/>
    </row>
    <row r="1354" spans="1:116" s="1" customFormat="1" ht="69" customHeight="1">
      <c r="A1354" s="13"/>
      <c r="B1354" s="35">
        <v>57</v>
      </c>
      <c r="C1354" s="17" t="s">
        <v>4175</v>
      </c>
      <c r="D1354" s="17" t="s">
        <v>4174</v>
      </c>
      <c r="E1354" s="39">
        <v>1310</v>
      </c>
      <c r="F1354" s="300">
        <v>0</v>
      </c>
      <c r="G1354" s="17"/>
      <c r="H1354" s="39">
        <v>1310</v>
      </c>
      <c r="I1354" s="17" t="s">
        <v>4189</v>
      </c>
      <c r="J1354" s="22"/>
      <c r="K1354" s="22"/>
      <c r="L1354" s="22"/>
      <c r="M1354" s="22"/>
      <c r="N1354" s="22"/>
      <c r="O1354" s="17" t="s">
        <v>4235</v>
      </c>
      <c r="P1354" s="17" t="s">
        <v>4234</v>
      </c>
      <c r="Q1354" s="22"/>
      <c r="R1354" s="23"/>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c r="DE1354" s="5"/>
      <c r="DF1354" s="5"/>
      <c r="DG1354" s="5"/>
      <c r="DH1354" s="5"/>
      <c r="DI1354" s="5"/>
      <c r="DJ1354" s="5"/>
      <c r="DK1354" s="5"/>
      <c r="DL1354" s="5"/>
    </row>
    <row r="1355" spans="1:116" s="1" customFormat="1" ht="69" customHeight="1">
      <c r="A1355" s="13"/>
      <c r="B1355" s="17">
        <v>58</v>
      </c>
      <c r="C1355" s="17" t="s">
        <v>4176</v>
      </c>
      <c r="D1355" s="17" t="s">
        <v>4174</v>
      </c>
      <c r="E1355" s="39">
        <v>2810</v>
      </c>
      <c r="F1355" s="300">
        <v>0</v>
      </c>
      <c r="G1355" s="17"/>
      <c r="H1355" s="39">
        <v>2810</v>
      </c>
      <c r="I1355" s="17" t="s">
        <v>4189</v>
      </c>
      <c r="J1355" s="22"/>
      <c r="K1355" s="22"/>
      <c r="L1355" s="22"/>
      <c r="M1355" s="22"/>
      <c r="N1355" s="22"/>
      <c r="O1355" s="17" t="s">
        <v>4236</v>
      </c>
      <c r="P1355" s="17" t="s">
        <v>4234</v>
      </c>
      <c r="Q1355" s="22"/>
      <c r="R1355" s="23"/>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c r="DE1355" s="5"/>
      <c r="DF1355" s="5"/>
      <c r="DG1355" s="5"/>
      <c r="DH1355" s="5"/>
      <c r="DI1355" s="5"/>
      <c r="DJ1355" s="5"/>
      <c r="DK1355" s="5"/>
      <c r="DL1355" s="5"/>
    </row>
    <row r="1356" spans="1:116" s="1" customFormat="1" ht="69" customHeight="1">
      <c r="A1356" s="13"/>
      <c r="B1356" s="35">
        <v>59</v>
      </c>
      <c r="C1356" s="17" t="s">
        <v>4173</v>
      </c>
      <c r="D1356" s="17" t="s">
        <v>4174</v>
      </c>
      <c r="E1356" s="39">
        <v>2060</v>
      </c>
      <c r="F1356" s="300">
        <v>0</v>
      </c>
      <c r="G1356" s="17"/>
      <c r="H1356" s="39">
        <v>2060</v>
      </c>
      <c r="I1356" s="17" t="s">
        <v>4189</v>
      </c>
      <c r="J1356" s="22"/>
      <c r="K1356" s="22"/>
      <c r="L1356" s="22"/>
      <c r="M1356" s="22"/>
      <c r="N1356" s="22"/>
      <c r="O1356" s="17" t="s">
        <v>4233</v>
      </c>
      <c r="P1356" s="17" t="s">
        <v>4234</v>
      </c>
      <c r="Q1356" s="22"/>
      <c r="R1356" s="23"/>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c r="DE1356" s="5"/>
      <c r="DF1356" s="5"/>
      <c r="DG1356" s="5"/>
      <c r="DH1356" s="5"/>
      <c r="DI1356" s="5"/>
      <c r="DJ1356" s="5"/>
      <c r="DK1356" s="5"/>
      <c r="DL1356" s="5"/>
    </row>
    <row r="1357" spans="1:116" s="1" customFormat="1" ht="69" customHeight="1">
      <c r="A1357" s="13"/>
      <c r="B1357" s="35">
        <v>60</v>
      </c>
      <c r="C1357" s="17" t="s">
        <v>4175</v>
      </c>
      <c r="D1357" s="17" t="s">
        <v>4174</v>
      </c>
      <c r="E1357" s="39">
        <v>1310</v>
      </c>
      <c r="F1357" s="300">
        <v>0</v>
      </c>
      <c r="G1357" s="17"/>
      <c r="H1357" s="39">
        <v>1310</v>
      </c>
      <c r="I1357" s="17" t="s">
        <v>4189</v>
      </c>
      <c r="J1357" s="22"/>
      <c r="K1357" s="22"/>
      <c r="L1357" s="22"/>
      <c r="M1357" s="22"/>
      <c r="N1357" s="22"/>
      <c r="O1357" s="17" t="s">
        <v>4235</v>
      </c>
      <c r="P1357" s="17" t="s">
        <v>4234</v>
      </c>
      <c r="Q1357" s="22"/>
      <c r="R1357" s="23"/>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c r="DE1357" s="5"/>
      <c r="DF1357" s="5"/>
      <c r="DG1357" s="5"/>
      <c r="DH1357" s="5"/>
      <c r="DI1357" s="5"/>
      <c r="DJ1357" s="5"/>
      <c r="DK1357" s="5"/>
      <c r="DL1357" s="5"/>
    </row>
    <row r="1358" spans="1:116" s="1" customFormat="1" ht="69" customHeight="1">
      <c r="A1358" s="13"/>
      <c r="B1358" s="17">
        <v>61</v>
      </c>
      <c r="C1358" s="17" t="s">
        <v>4176</v>
      </c>
      <c r="D1358" s="17" t="s">
        <v>4174</v>
      </c>
      <c r="E1358" s="39">
        <v>2810</v>
      </c>
      <c r="F1358" s="300">
        <v>0</v>
      </c>
      <c r="G1358" s="17"/>
      <c r="H1358" s="39">
        <v>2810</v>
      </c>
      <c r="I1358" s="17" t="s">
        <v>4189</v>
      </c>
      <c r="J1358" s="22"/>
      <c r="K1358" s="22"/>
      <c r="L1358" s="22"/>
      <c r="M1358" s="22"/>
      <c r="N1358" s="22"/>
      <c r="O1358" s="17" t="s">
        <v>4236</v>
      </c>
      <c r="P1358" s="17" t="s">
        <v>4234</v>
      </c>
      <c r="Q1358" s="22"/>
      <c r="R1358" s="23"/>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c r="DE1358" s="5"/>
      <c r="DF1358" s="5"/>
      <c r="DG1358" s="5"/>
      <c r="DH1358" s="5"/>
      <c r="DI1358" s="5"/>
      <c r="DJ1358" s="5"/>
      <c r="DK1358" s="5"/>
      <c r="DL1358" s="5"/>
    </row>
    <row r="1359" spans="1:116" s="1" customFormat="1" ht="69" customHeight="1">
      <c r="A1359" s="13"/>
      <c r="B1359" s="35">
        <v>62</v>
      </c>
      <c r="C1359" s="17" t="s">
        <v>4177</v>
      </c>
      <c r="D1359" s="17" t="s">
        <v>4174</v>
      </c>
      <c r="E1359" s="39">
        <v>14950</v>
      </c>
      <c r="F1359" s="300">
        <v>0</v>
      </c>
      <c r="G1359" s="17"/>
      <c r="H1359" s="39">
        <v>14950</v>
      </c>
      <c r="I1359" s="17" t="s">
        <v>4189</v>
      </c>
      <c r="J1359" s="22"/>
      <c r="K1359" s="22"/>
      <c r="L1359" s="22"/>
      <c r="M1359" s="22"/>
      <c r="N1359" s="22"/>
      <c r="O1359" s="17" t="s">
        <v>4237</v>
      </c>
      <c r="P1359" s="17" t="s">
        <v>4238</v>
      </c>
      <c r="Q1359" s="22"/>
      <c r="R1359" s="23"/>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c r="BU1359" s="5"/>
      <c r="BV1359" s="5"/>
      <c r="BW1359" s="5"/>
      <c r="BX1359" s="5"/>
      <c r="BY1359" s="5"/>
      <c r="BZ1359" s="5"/>
      <c r="CA1359" s="5"/>
      <c r="CB1359" s="5"/>
      <c r="CC1359" s="5"/>
      <c r="CD1359" s="5"/>
      <c r="CE1359" s="5"/>
      <c r="CF1359" s="5"/>
      <c r="CG1359" s="5"/>
      <c r="CH1359" s="5"/>
      <c r="CI1359" s="5"/>
      <c r="CJ1359" s="5"/>
      <c r="CK1359" s="5"/>
      <c r="CL1359" s="5"/>
      <c r="CM1359" s="5"/>
      <c r="CN1359" s="5"/>
      <c r="CO1359" s="5"/>
      <c r="CP1359" s="5"/>
      <c r="CQ1359" s="5"/>
      <c r="CR1359" s="5"/>
      <c r="CS1359" s="5"/>
      <c r="CT1359" s="5"/>
      <c r="CU1359" s="5"/>
      <c r="CV1359" s="5"/>
      <c r="CW1359" s="5"/>
      <c r="CX1359" s="5"/>
      <c r="CY1359" s="5"/>
      <c r="CZ1359" s="5"/>
      <c r="DA1359" s="5"/>
      <c r="DB1359" s="5"/>
      <c r="DC1359" s="5"/>
      <c r="DD1359" s="5"/>
      <c r="DE1359" s="5"/>
      <c r="DF1359" s="5"/>
      <c r="DG1359" s="5"/>
      <c r="DH1359" s="5"/>
      <c r="DI1359" s="5"/>
      <c r="DJ1359" s="5"/>
      <c r="DK1359" s="5"/>
      <c r="DL1359" s="5"/>
    </row>
    <row r="1360" spans="1:116" s="1" customFormat="1" ht="69" customHeight="1">
      <c r="A1360" s="13"/>
      <c r="B1360" s="35">
        <v>63</v>
      </c>
      <c r="C1360" s="17" t="s">
        <v>4178</v>
      </c>
      <c r="D1360" s="17" t="s">
        <v>4179</v>
      </c>
      <c r="E1360" s="39">
        <v>45000</v>
      </c>
      <c r="F1360" s="300">
        <v>0</v>
      </c>
      <c r="G1360" s="17"/>
      <c r="H1360" s="39">
        <v>45000</v>
      </c>
      <c r="I1360" s="17" t="s">
        <v>4189</v>
      </c>
      <c r="J1360" s="22"/>
      <c r="K1360" s="22"/>
      <c r="L1360" s="22"/>
      <c r="M1360" s="22"/>
      <c r="N1360" s="22"/>
      <c r="O1360" s="17" t="s">
        <v>4239</v>
      </c>
      <c r="P1360" s="17" t="s">
        <v>4240</v>
      </c>
      <c r="Q1360" s="22"/>
      <c r="R1360" s="23"/>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c r="BU1360" s="5"/>
      <c r="BV1360" s="5"/>
      <c r="BW1360" s="5"/>
      <c r="BX1360" s="5"/>
      <c r="BY1360" s="5"/>
      <c r="BZ1360" s="5"/>
      <c r="CA1360" s="5"/>
      <c r="CB1360" s="5"/>
      <c r="CC1360" s="5"/>
      <c r="CD1360" s="5"/>
      <c r="CE1360" s="5"/>
      <c r="CF1360" s="5"/>
      <c r="CG1360" s="5"/>
      <c r="CH1360" s="5"/>
      <c r="CI1360" s="5"/>
      <c r="CJ1360" s="5"/>
      <c r="CK1360" s="5"/>
      <c r="CL1360" s="5"/>
      <c r="CM1360" s="5"/>
      <c r="CN1360" s="5"/>
      <c r="CO1360" s="5"/>
      <c r="CP1360" s="5"/>
      <c r="CQ1360" s="5"/>
      <c r="CR1360" s="5"/>
      <c r="CS1360" s="5"/>
      <c r="CT1360" s="5"/>
      <c r="CU1360" s="5"/>
      <c r="CV1360" s="5"/>
      <c r="CW1360" s="5"/>
      <c r="CX1360" s="5"/>
      <c r="CY1360" s="5"/>
      <c r="CZ1360" s="5"/>
      <c r="DA1360" s="5"/>
      <c r="DB1360" s="5"/>
      <c r="DC1360" s="5"/>
      <c r="DD1360" s="5"/>
      <c r="DE1360" s="5"/>
      <c r="DF1360" s="5"/>
      <c r="DG1360" s="5"/>
      <c r="DH1360" s="5"/>
      <c r="DI1360" s="5"/>
      <c r="DJ1360" s="5"/>
      <c r="DK1360" s="5"/>
      <c r="DL1360" s="5"/>
    </row>
    <row r="1361" spans="1:116" s="1" customFormat="1" ht="69" customHeight="1">
      <c r="A1361" s="13"/>
      <c r="B1361" s="17">
        <v>64</v>
      </c>
      <c r="C1361" s="17" t="s">
        <v>4180</v>
      </c>
      <c r="D1361" s="17" t="s">
        <v>4181</v>
      </c>
      <c r="E1361" s="39">
        <v>345</v>
      </c>
      <c r="F1361" s="300">
        <v>0</v>
      </c>
      <c r="G1361" s="17"/>
      <c r="H1361" s="39">
        <v>345</v>
      </c>
      <c r="I1361" s="17" t="s">
        <v>4189</v>
      </c>
      <c r="J1361" s="22"/>
      <c r="K1361" s="22"/>
      <c r="L1361" s="22"/>
      <c r="M1361" s="22"/>
      <c r="N1361" s="22"/>
      <c r="O1361" s="17" t="s">
        <v>4241</v>
      </c>
      <c r="P1361" s="17" t="s">
        <v>4242</v>
      </c>
      <c r="Q1361" s="22"/>
      <c r="R1361" s="23"/>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c r="BU1361" s="5"/>
      <c r="BV1361" s="5"/>
      <c r="BW1361" s="5"/>
      <c r="BX1361" s="5"/>
      <c r="BY1361" s="5"/>
      <c r="BZ1361" s="5"/>
      <c r="CA1361" s="5"/>
      <c r="CB1361" s="5"/>
      <c r="CC1361" s="5"/>
      <c r="CD1361" s="5"/>
      <c r="CE1361" s="5"/>
      <c r="CF1361" s="5"/>
      <c r="CG1361" s="5"/>
      <c r="CH1361" s="5"/>
      <c r="CI1361" s="5"/>
      <c r="CJ1361" s="5"/>
      <c r="CK1361" s="5"/>
      <c r="CL1361" s="5"/>
      <c r="CM1361" s="5"/>
      <c r="CN1361" s="5"/>
      <c r="CO1361" s="5"/>
      <c r="CP1361" s="5"/>
      <c r="CQ1361" s="5"/>
      <c r="CR1361" s="5"/>
      <c r="CS1361" s="5"/>
      <c r="CT1361" s="5"/>
      <c r="CU1361" s="5"/>
      <c r="CV1361" s="5"/>
      <c r="CW1361" s="5"/>
      <c r="CX1361" s="5"/>
      <c r="CY1361" s="5"/>
      <c r="CZ1361" s="5"/>
      <c r="DA1361" s="5"/>
      <c r="DB1361" s="5"/>
      <c r="DC1361" s="5"/>
      <c r="DD1361" s="5"/>
      <c r="DE1361" s="5"/>
      <c r="DF1361" s="5"/>
      <c r="DG1361" s="5"/>
      <c r="DH1361" s="5"/>
      <c r="DI1361" s="5"/>
      <c r="DJ1361" s="5"/>
      <c r="DK1361" s="5"/>
      <c r="DL1361" s="5"/>
    </row>
    <row r="1362" spans="1:116" s="1" customFormat="1" ht="69" customHeight="1">
      <c r="A1362" s="13"/>
      <c r="B1362" s="35">
        <v>65</v>
      </c>
      <c r="C1362" s="17" t="s">
        <v>4182</v>
      </c>
      <c r="D1362" s="17" t="s">
        <v>4179</v>
      </c>
      <c r="E1362" s="39">
        <v>52150</v>
      </c>
      <c r="F1362" s="300">
        <v>200</v>
      </c>
      <c r="G1362" s="17"/>
      <c r="H1362" s="39">
        <v>51950</v>
      </c>
      <c r="I1362" s="17" t="s">
        <v>4189</v>
      </c>
      <c r="J1362" s="22"/>
      <c r="K1362" s="22"/>
      <c r="L1362" s="22"/>
      <c r="M1362" s="22"/>
      <c r="N1362" s="22"/>
      <c r="O1362" s="17" t="s">
        <v>4243</v>
      </c>
      <c r="P1362" s="17" t="s">
        <v>4244</v>
      </c>
      <c r="Q1362" s="22"/>
      <c r="R1362" s="23"/>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c r="BU1362" s="5"/>
      <c r="BV1362" s="5"/>
      <c r="BW1362" s="5"/>
      <c r="BX1362" s="5"/>
      <c r="BY1362" s="5"/>
      <c r="BZ1362" s="5"/>
      <c r="CA1362" s="5"/>
      <c r="CB1362" s="5"/>
      <c r="CC1362" s="5"/>
      <c r="CD1362" s="5"/>
      <c r="CE1362" s="5"/>
      <c r="CF1362" s="5"/>
      <c r="CG1362" s="5"/>
      <c r="CH1362" s="5"/>
      <c r="CI1362" s="5"/>
      <c r="CJ1362" s="5"/>
      <c r="CK1362" s="5"/>
      <c r="CL1362" s="5"/>
      <c r="CM1362" s="5"/>
      <c r="CN1362" s="5"/>
      <c r="CO1362" s="5"/>
      <c r="CP1362" s="5"/>
      <c r="CQ1362" s="5"/>
      <c r="CR1362" s="5"/>
      <c r="CS1362" s="5"/>
      <c r="CT1362" s="5"/>
      <c r="CU1362" s="5"/>
      <c r="CV1362" s="5"/>
      <c r="CW1362" s="5"/>
      <c r="CX1362" s="5"/>
      <c r="CY1362" s="5"/>
      <c r="CZ1362" s="5"/>
      <c r="DA1362" s="5"/>
      <c r="DB1362" s="5"/>
      <c r="DC1362" s="5"/>
      <c r="DD1362" s="5"/>
      <c r="DE1362" s="5"/>
      <c r="DF1362" s="5"/>
      <c r="DG1362" s="5"/>
      <c r="DH1362" s="5"/>
      <c r="DI1362" s="5"/>
      <c r="DJ1362" s="5"/>
      <c r="DK1362" s="5"/>
      <c r="DL1362" s="5"/>
    </row>
    <row r="1363" spans="1:116" s="1" customFormat="1" ht="69" customHeight="1">
      <c r="A1363" s="13"/>
      <c r="B1363" s="35">
        <v>66</v>
      </c>
      <c r="C1363" s="17" t="s">
        <v>4183</v>
      </c>
      <c r="D1363" s="17" t="s">
        <v>4184</v>
      </c>
      <c r="E1363" s="39">
        <v>1438</v>
      </c>
      <c r="F1363" s="300">
        <v>0</v>
      </c>
      <c r="G1363" s="17"/>
      <c r="H1363" s="39">
        <v>2438</v>
      </c>
      <c r="I1363" s="17" t="s">
        <v>4189</v>
      </c>
      <c r="J1363" s="22"/>
      <c r="K1363" s="22"/>
      <c r="L1363" s="22"/>
      <c r="M1363" s="22"/>
      <c r="N1363" s="22"/>
      <c r="O1363" s="17" t="s">
        <v>4245</v>
      </c>
      <c r="P1363" s="17" t="s">
        <v>4246</v>
      </c>
      <c r="Q1363" s="22"/>
      <c r="R1363" s="23"/>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c r="BU1363" s="5"/>
      <c r="BV1363" s="5"/>
      <c r="BW1363" s="5"/>
      <c r="BX1363" s="5"/>
      <c r="BY1363" s="5"/>
      <c r="BZ1363" s="5"/>
      <c r="CA1363" s="5"/>
      <c r="CB1363" s="5"/>
      <c r="CC1363" s="5"/>
      <c r="CD1363" s="5"/>
      <c r="CE1363" s="5"/>
      <c r="CF1363" s="5"/>
      <c r="CG1363" s="5"/>
      <c r="CH1363" s="5"/>
      <c r="CI1363" s="5"/>
      <c r="CJ1363" s="5"/>
      <c r="CK1363" s="5"/>
      <c r="CL1363" s="5"/>
      <c r="CM1363" s="5"/>
      <c r="CN1363" s="5"/>
      <c r="CO1363" s="5"/>
      <c r="CP1363" s="5"/>
      <c r="CQ1363" s="5"/>
      <c r="CR1363" s="5"/>
      <c r="CS1363" s="5"/>
      <c r="CT1363" s="5"/>
      <c r="CU1363" s="5"/>
      <c r="CV1363" s="5"/>
      <c r="CW1363" s="5"/>
      <c r="CX1363" s="5"/>
      <c r="CY1363" s="5"/>
      <c r="CZ1363" s="5"/>
      <c r="DA1363" s="5"/>
      <c r="DB1363" s="5"/>
      <c r="DC1363" s="5"/>
      <c r="DD1363" s="5"/>
      <c r="DE1363" s="5"/>
      <c r="DF1363" s="5"/>
      <c r="DG1363" s="5"/>
      <c r="DH1363" s="5"/>
      <c r="DI1363" s="5"/>
      <c r="DJ1363" s="5"/>
      <c r="DK1363" s="5"/>
      <c r="DL1363" s="5"/>
    </row>
    <row r="1364" spans="1:116" s="1" customFormat="1" ht="69" customHeight="1">
      <c r="A1364" s="13"/>
      <c r="B1364" s="17">
        <v>67</v>
      </c>
      <c r="C1364" s="17" t="s">
        <v>1808</v>
      </c>
      <c r="D1364" s="17" t="s">
        <v>1809</v>
      </c>
      <c r="E1364" s="39">
        <v>200</v>
      </c>
      <c r="F1364" s="300">
        <v>0</v>
      </c>
      <c r="G1364" s="17"/>
      <c r="H1364" s="39">
        <v>200</v>
      </c>
      <c r="I1364" s="17" t="s">
        <v>1818</v>
      </c>
      <c r="J1364" s="22"/>
      <c r="K1364" s="22"/>
      <c r="L1364" s="22"/>
      <c r="M1364" s="22"/>
      <c r="N1364" s="22"/>
      <c r="O1364" s="17" t="s">
        <v>1819</v>
      </c>
      <c r="P1364" s="17" t="s">
        <v>1820</v>
      </c>
      <c r="Q1364" s="22"/>
      <c r="R1364" s="23"/>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c r="DE1364" s="5"/>
      <c r="DF1364" s="5"/>
      <c r="DG1364" s="5"/>
      <c r="DH1364" s="5"/>
      <c r="DI1364" s="5"/>
      <c r="DJ1364" s="5"/>
      <c r="DK1364" s="5"/>
      <c r="DL1364" s="5"/>
    </row>
    <row r="1365" spans="1:116" s="1" customFormat="1" ht="69" customHeight="1">
      <c r="A1365" s="13"/>
      <c r="B1365" s="35">
        <v>68</v>
      </c>
      <c r="C1365" s="17" t="s">
        <v>1810</v>
      </c>
      <c r="D1365" s="17" t="s">
        <v>1811</v>
      </c>
      <c r="E1365" s="39">
        <v>11360</v>
      </c>
      <c r="F1365" s="300">
        <v>0</v>
      </c>
      <c r="G1365" s="17"/>
      <c r="H1365" s="39">
        <v>11360</v>
      </c>
      <c r="I1365" s="17" t="s">
        <v>1818</v>
      </c>
      <c r="J1365" s="22"/>
      <c r="K1365" s="22"/>
      <c r="L1365" s="22"/>
      <c r="M1365" s="22"/>
      <c r="N1365" s="22"/>
      <c r="O1365" s="17" t="s">
        <v>1821</v>
      </c>
      <c r="P1365" s="17" t="s">
        <v>1822</v>
      </c>
      <c r="Q1365" s="22"/>
      <c r="R1365" s="23"/>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c r="DE1365" s="5"/>
      <c r="DF1365" s="5"/>
      <c r="DG1365" s="5"/>
      <c r="DH1365" s="5"/>
      <c r="DI1365" s="5"/>
      <c r="DJ1365" s="5"/>
      <c r="DK1365" s="5"/>
      <c r="DL1365" s="5"/>
    </row>
    <row r="1366" spans="1:116" s="1" customFormat="1" ht="69" customHeight="1">
      <c r="A1366" s="13"/>
      <c r="B1366" s="35">
        <v>69</v>
      </c>
      <c r="C1366" s="17" t="s">
        <v>1812</v>
      </c>
      <c r="D1366" s="17" t="s">
        <v>1813</v>
      </c>
      <c r="E1366" s="39">
        <v>6716</v>
      </c>
      <c r="F1366" s="300">
        <v>1800</v>
      </c>
      <c r="G1366" s="17"/>
      <c r="H1366" s="39">
        <v>4916</v>
      </c>
      <c r="I1366" s="17" t="s">
        <v>1818</v>
      </c>
      <c r="J1366" s="22"/>
      <c r="K1366" s="22"/>
      <c r="L1366" s="22"/>
      <c r="M1366" s="22"/>
      <c r="N1366" s="22"/>
      <c r="O1366" s="17" t="s">
        <v>1823</v>
      </c>
      <c r="P1366" s="17" t="s">
        <v>1824</v>
      </c>
      <c r="Q1366" s="22"/>
      <c r="R1366" s="23"/>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c r="DE1366" s="5"/>
      <c r="DF1366" s="5"/>
      <c r="DG1366" s="5"/>
      <c r="DH1366" s="5"/>
      <c r="DI1366" s="5"/>
      <c r="DJ1366" s="5"/>
      <c r="DK1366" s="5"/>
      <c r="DL1366" s="5"/>
    </row>
    <row r="1367" spans="1:116" s="1" customFormat="1" ht="69" customHeight="1">
      <c r="A1367" s="13"/>
      <c r="B1367" s="17">
        <v>70</v>
      </c>
      <c r="C1367" s="17" t="s">
        <v>1814</v>
      </c>
      <c r="D1367" s="17" t="s">
        <v>1815</v>
      </c>
      <c r="E1367" s="39">
        <v>20200</v>
      </c>
      <c r="F1367" s="300">
        <v>3200</v>
      </c>
      <c r="G1367" s="17"/>
      <c r="H1367" s="39">
        <v>17000</v>
      </c>
      <c r="I1367" s="17" t="s">
        <v>1818</v>
      </c>
      <c r="J1367" s="22"/>
      <c r="K1367" s="22"/>
      <c r="L1367" s="22"/>
      <c r="M1367" s="22"/>
      <c r="N1367" s="22"/>
      <c r="O1367" s="17" t="s">
        <v>1825</v>
      </c>
      <c r="P1367" s="17" t="s">
        <v>1826</v>
      </c>
      <c r="Q1367" s="22"/>
      <c r="R1367" s="23"/>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c r="DE1367" s="5"/>
      <c r="DF1367" s="5"/>
      <c r="DG1367" s="5"/>
      <c r="DH1367" s="5"/>
      <c r="DI1367" s="5"/>
      <c r="DJ1367" s="5"/>
      <c r="DK1367" s="5"/>
      <c r="DL1367" s="5"/>
    </row>
    <row r="1368" spans="1:116" s="1" customFormat="1" ht="69" customHeight="1">
      <c r="A1368" s="13"/>
      <c r="B1368" s="35">
        <v>71</v>
      </c>
      <c r="C1368" s="17" t="s">
        <v>1816</v>
      </c>
      <c r="D1368" s="17" t="s">
        <v>1817</v>
      </c>
      <c r="E1368" s="39">
        <v>20200</v>
      </c>
      <c r="F1368" s="300">
        <v>1200</v>
      </c>
      <c r="G1368" s="17"/>
      <c r="H1368" s="39">
        <v>19000</v>
      </c>
      <c r="I1368" s="17" t="s">
        <v>1818</v>
      </c>
      <c r="J1368" s="22"/>
      <c r="K1368" s="22"/>
      <c r="L1368" s="22"/>
      <c r="M1368" s="22"/>
      <c r="N1368" s="22"/>
      <c r="O1368" s="17" t="s">
        <v>1827</v>
      </c>
      <c r="P1368" s="17" t="s">
        <v>1828</v>
      </c>
      <c r="Q1368" s="22"/>
      <c r="R1368" s="23"/>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c r="DE1368" s="5"/>
      <c r="DF1368" s="5"/>
      <c r="DG1368" s="5"/>
      <c r="DH1368" s="5"/>
      <c r="DI1368" s="5"/>
      <c r="DJ1368" s="5"/>
      <c r="DK1368" s="5"/>
      <c r="DL1368" s="5"/>
    </row>
    <row r="1369" spans="1:116" s="1" customFormat="1" ht="69" customHeight="1">
      <c r="A1369" s="13"/>
      <c r="B1369" s="35">
        <v>72</v>
      </c>
      <c r="C1369" s="17" t="s">
        <v>688</v>
      </c>
      <c r="D1369" s="17" t="s">
        <v>4185</v>
      </c>
      <c r="E1369" s="39">
        <v>4400</v>
      </c>
      <c r="F1369" s="300">
        <v>0</v>
      </c>
      <c r="G1369" s="17"/>
      <c r="H1369" s="39">
        <v>4400</v>
      </c>
      <c r="I1369" s="17" t="s">
        <v>1818</v>
      </c>
      <c r="J1369" s="22"/>
      <c r="K1369" s="22"/>
      <c r="L1369" s="22"/>
      <c r="M1369" s="22"/>
      <c r="N1369" s="22"/>
      <c r="O1369" s="17" t="s">
        <v>4247</v>
      </c>
      <c r="P1369" s="17" t="s">
        <v>4248</v>
      </c>
      <c r="Q1369" s="22"/>
      <c r="R1369" s="23"/>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5"/>
      <c r="BR1369" s="5"/>
      <c r="BS1369" s="5"/>
      <c r="BT1369" s="5"/>
      <c r="BU1369" s="5"/>
      <c r="BV1369" s="5"/>
      <c r="BW1369" s="5"/>
      <c r="BX1369" s="5"/>
      <c r="BY1369" s="5"/>
      <c r="BZ1369" s="5"/>
      <c r="CA1369" s="5"/>
      <c r="CB1369" s="5"/>
      <c r="CC1369" s="5"/>
      <c r="CD1369" s="5"/>
      <c r="CE1369" s="5"/>
      <c r="CF1369" s="5"/>
      <c r="CG1369" s="5"/>
      <c r="CH1369" s="5"/>
      <c r="CI1369" s="5"/>
      <c r="CJ1369" s="5"/>
      <c r="CK1369" s="5"/>
      <c r="CL1369" s="5"/>
      <c r="CM1369" s="5"/>
      <c r="CN1369" s="5"/>
      <c r="CO1369" s="5"/>
      <c r="CP1369" s="5"/>
      <c r="CQ1369" s="5"/>
      <c r="CR1369" s="5"/>
      <c r="CS1369" s="5"/>
      <c r="CT1369" s="5"/>
      <c r="CU1369" s="5"/>
      <c r="CV1369" s="5"/>
      <c r="CW1369" s="5"/>
      <c r="CX1369" s="5"/>
      <c r="CY1369" s="5"/>
      <c r="CZ1369" s="5"/>
      <c r="DA1369" s="5"/>
      <c r="DB1369" s="5"/>
      <c r="DC1369" s="5"/>
      <c r="DD1369" s="5"/>
      <c r="DE1369" s="5"/>
      <c r="DF1369" s="5"/>
      <c r="DG1369" s="5"/>
      <c r="DH1369" s="5"/>
      <c r="DI1369" s="5"/>
      <c r="DJ1369" s="5"/>
      <c r="DK1369" s="5"/>
      <c r="DL1369" s="5"/>
    </row>
    <row r="1370" spans="1:116" s="1" customFormat="1" ht="69" customHeight="1">
      <c r="A1370" s="13"/>
      <c r="B1370" s="17">
        <v>73</v>
      </c>
      <c r="C1370" s="17" t="s">
        <v>4851</v>
      </c>
      <c r="D1370" s="17" t="s">
        <v>4852</v>
      </c>
      <c r="E1370" s="39">
        <v>5112</v>
      </c>
      <c r="F1370" s="154">
        <v>0</v>
      </c>
      <c r="G1370" s="17"/>
      <c r="H1370" s="39">
        <v>5112</v>
      </c>
      <c r="I1370" s="17" t="s">
        <v>1818</v>
      </c>
      <c r="J1370" s="22"/>
      <c r="K1370" s="22"/>
      <c r="L1370" s="22"/>
      <c r="M1370" s="22"/>
      <c r="N1370" s="22"/>
      <c r="O1370" s="17" t="s">
        <v>4859</v>
      </c>
      <c r="P1370" s="17" t="s">
        <v>4860</v>
      </c>
      <c r="Q1370" s="22"/>
      <c r="R1370" s="23"/>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c r="BU1370" s="5"/>
      <c r="BV1370" s="5"/>
      <c r="BW1370" s="5"/>
      <c r="BX1370" s="5"/>
      <c r="BY1370" s="5"/>
      <c r="BZ1370" s="5"/>
      <c r="CA1370" s="5"/>
      <c r="CB1370" s="5"/>
      <c r="CC1370" s="5"/>
      <c r="CD1370" s="5"/>
      <c r="CE1370" s="5"/>
      <c r="CF1370" s="5"/>
      <c r="CG1370" s="5"/>
      <c r="CH1370" s="5"/>
      <c r="CI1370" s="5"/>
      <c r="CJ1370" s="5"/>
      <c r="CK1370" s="5"/>
      <c r="CL1370" s="5"/>
      <c r="CM1370" s="5"/>
      <c r="CN1370" s="5"/>
      <c r="CO1370" s="5"/>
      <c r="CP1370" s="5"/>
      <c r="CQ1370" s="5"/>
      <c r="CR1370" s="5"/>
      <c r="CS1370" s="5"/>
      <c r="CT1370" s="5"/>
      <c r="CU1370" s="5"/>
      <c r="CV1370" s="5"/>
      <c r="CW1370" s="5"/>
      <c r="CX1370" s="5"/>
      <c r="CY1370" s="5"/>
      <c r="CZ1370" s="5"/>
      <c r="DA1370" s="5"/>
      <c r="DB1370" s="5"/>
      <c r="DC1370" s="5"/>
      <c r="DD1370" s="5"/>
      <c r="DE1370" s="5"/>
      <c r="DF1370" s="5"/>
      <c r="DG1370" s="5"/>
      <c r="DH1370" s="5"/>
      <c r="DI1370" s="5"/>
      <c r="DJ1370" s="5"/>
      <c r="DK1370" s="5"/>
      <c r="DL1370" s="5"/>
    </row>
    <row r="1371" spans="1:116" s="1" customFormat="1" ht="69" customHeight="1">
      <c r="A1371" s="13"/>
      <c r="B1371" s="17">
        <v>74</v>
      </c>
      <c r="C1371" s="17" t="s">
        <v>4853</v>
      </c>
      <c r="D1371" s="17" t="s">
        <v>4854</v>
      </c>
      <c r="E1371" s="39">
        <v>699000</v>
      </c>
      <c r="F1371" s="154">
        <v>0</v>
      </c>
      <c r="G1371" s="17"/>
      <c r="H1371" s="39">
        <v>699000</v>
      </c>
      <c r="I1371" s="17" t="s">
        <v>695</v>
      </c>
      <c r="J1371" s="22"/>
      <c r="K1371" s="22"/>
      <c r="L1371" s="22"/>
      <c r="M1371" s="22"/>
      <c r="N1371" s="22"/>
      <c r="O1371" s="17" t="s">
        <v>4861</v>
      </c>
      <c r="P1371" s="17" t="s">
        <v>4862</v>
      </c>
      <c r="Q1371" s="22"/>
      <c r="R1371" s="23"/>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c r="BU1371" s="5"/>
      <c r="BV1371" s="5"/>
      <c r="BW1371" s="5"/>
      <c r="BX1371" s="5"/>
      <c r="BY1371" s="5"/>
      <c r="BZ1371" s="5"/>
      <c r="CA1371" s="5"/>
      <c r="CB1371" s="5"/>
      <c r="CC1371" s="5"/>
      <c r="CD1371" s="5"/>
      <c r="CE1371" s="5"/>
      <c r="CF1371" s="5"/>
      <c r="CG1371" s="5"/>
      <c r="CH1371" s="5"/>
      <c r="CI1371" s="5"/>
      <c r="CJ1371" s="5"/>
      <c r="CK1371" s="5"/>
      <c r="CL1371" s="5"/>
      <c r="CM1371" s="5"/>
      <c r="CN1371" s="5"/>
      <c r="CO1371" s="5"/>
      <c r="CP1371" s="5"/>
      <c r="CQ1371" s="5"/>
      <c r="CR1371" s="5"/>
      <c r="CS1371" s="5"/>
      <c r="CT1371" s="5"/>
      <c r="CU1371" s="5"/>
      <c r="CV1371" s="5"/>
      <c r="CW1371" s="5"/>
      <c r="CX1371" s="5"/>
      <c r="CY1371" s="5"/>
      <c r="CZ1371" s="5"/>
      <c r="DA1371" s="5"/>
      <c r="DB1371" s="5"/>
      <c r="DC1371" s="5"/>
      <c r="DD1371" s="5"/>
      <c r="DE1371" s="5"/>
      <c r="DF1371" s="5"/>
      <c r="DG1371" s="5"/>
      <c r="DH1371" s="5"/>
      <c r="DI1371" s="5"/>
      <c r="DJ1371" s="5"/>
      <c r="DK1371" s="5"/>
      <c r="DL1371" s="5"/>
    </row>
    <row r="1372" spans="1:116" s="1" customFormat="1" ht="69" customHeight="1">
      <c r="A1372" s="13"/>
      <c r="B1372" s="17">
        <v>75</v>
      </c>
      <c r="C1372" s="17" t="s">
        <v>4853</v>
      </c>
      <c r="D1372" s="17" t="s">
        <v>4854</v>
      </c>
      <c r="E1372" s="39">
        <v>37364</v>
      </c>
      <c r="F1372" s="154">
        <v>200</v>
      </c>
      <c r="G1372" s="17"/>
      <c r="H1372" s="39">
        <v>37164</v>
      </c>
      <c r="I1372" s="17" t="s">
        <v>695</v>
      </c>
      <c r="J1372" s="22"/>
      <c r="K1372" s="22"/>
      <c r="L1372" s="22"/>
      <c r="M1372" s="22"/>
      <c r="N1372" s="22"/>
      <c r="O1372" s="17" t="s">
        <v>4863</v>
      </c>
      <c r="P1372" s="17" t="s">
        <v>4862</v>
      </c>
      <c r="Q1372" s="22"/>
      <c r="R1372" s="23"/>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c r="BU1372" s="5"/>
      <c r="BV1372" s="5"/>
      <c r="BW1372" s="5"/>
      <c r="BX1372" s="5"/>
      <c r="BY1372" s="5"/>
      <c r="BZ1372" s="5"/>
      <c r="CA1372" s="5"/>
      <c r="CB1372" s="5"/>
      <c r="CC1372" s="5"/>
      <c r="CD1372" s="5"/>
      <c r="CE1372" s="5"/>
      <c r="CF1372" s="5"/>
      <c r="CG1372" s="5"/>
      <c r="CH1372" s="5"/>
      <c r="CI1372" s="5"/>
      <c r="CJ1372" s="5"/>
      <c r="CK1372" s="5"/>
      <c r="CL1372" s="5"/>
      <c r="CM1372" s="5"/>
      <c r="CN1372" s="5"/>
      <c r="CO1372" s="5"/>
      <c r="CP1372" s="5"/>
      <c r="CQ1372" s="5"/>
      <c r="CR1372" s="5"/>
      <c r="CS1372" s="5"/>
      <c r="CT1372" s="5"/>
      <c r="CU1372" s="5"/>
      <c r="CV1372" s="5"/>
      <c r="CW1372" s="5"/>
      <c r="CX1372" s="5"/>
      <c r="CY1372" s="5"/>
      <c r="CZ1372" s="5"/>
      <c r="DA1372" s="5"/>
      <c r="DB1372" s="5"/>
      <c r="DC1372" s="5"/>
      <c r="DD1372" s="5"/>
      <c r="DE1372" s="5"/>
      <c r="DF1372" s="5"/>
      <c r="DG1372" s="5"/>
      <c r="DH1372" s="5"/>
      <c r="DI1372" s="5"/>
      <c r="DJ1372" s="5"/>
      <c r="DK1372" s="5"/>
      <c r="DL1372" s="5"/>
    </row>
    <row r="1373" spans="1:116" s="1" customFormat="1" ht="69" customHeight="1">
      <c r="A1373" s="13"/>
      <c r="B1373" s="17">
        <v>76</v>
      </c>
      <c r="C1373" s="17" t="s">
        <v>4855</v>
      </c>
      <c r="D1373" s="17" t="s">
        <v>4854</v>
      </c>
      <c r="E1373" s="39">
        <v>20350</v>
      </c>
      <c r="F1373" s="154"/>
      <c r="G1373" s="17"/>
      <c r="H1373" s="39">
        <v>20350</v>
      </c>
      <c r="I1373" s="17" t="s">
        <v>695</v>
      </c>
      <c r="J1373" s="22"/>
      <c r="K1373" s="22"/>
      <c r="L1373" s="22"/>
      <c r="M1373" s="22"/>
      <c r="N1373" s="22"/>
      <c r="O1373" s="17" t="s">
        <v>4864</v>
      </c>
      <c r="P1373" s="17" t="s">
        <v>4865</v>
      </c>
      <c r="Q1373" s="22"/>
      <c r="R1373" s="23"/>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c r="BR1373" s="5"/>
      <c r="BS1373" s="5"/>
      <c r="BT1373" s="5"/>
      <c r="BU1373" s="5"/>
      <c r="BV1373" s="5"/>
      <c r="BW1373" s="5"/>
      <c r="BX1373" s="5"/>
      <c r="BY1373" s="5"/>
      <c r="BZ1373" s="5"/>
      <c r="CA1373" s="5"/>
      <c r="CB1373" s="5"/>
      <c r="CC1373" s="5"/>
      <c r="CD1373" s="5"/>
      <c r="CE1373" s="5"/>
      <c r="CF1373" s="5"/>
      <c r="CG1373" s="5"/>
      <c r="CH1373" s="5"/>
      <c r="CI1373" s="5"/>
      <c r="CJ1373" s="5"/>
      <c r="CK1373" s="5"/>
      <c r="CL1373" s="5"/>
      <c r="CM1373" s="5"/>
      <c r="CN1373" s="5"/>
      <c r="CO1373" s="5"/>
      <c r="CP1373" s="5"/>
      <c r="CQ1373" s="5"/>
      <c r="CR1373" s="5"/>
      <c r="CS1373" s="5"/>
      <c r="CT1373" s="5"/>
      <c r="CU1373" s="5"/>
      <c r="CV1373" s="5"/>
      <c r="CW1373" s="5"/>
      <c r="CX1373" s="5"/>
      <c r="CY1373" s="5"/>
      <c r="CZ1373" s="5"/>
      <c r="DA1373" s="5"/>
      <c r="DB1373" s="5"/>
      <c r="DC1373" s="5"/>
      <c r="DD1373" s="5"/>
      <c r="DE1373" s="5"/>
      <c r="DF1373" s="5"/>
      <c r="DG1373" s="5"/>
      <c r="DH1373" s="5"/>
      <c r="DI1373" s="5"/>
      <c r="DJ1373" s="5"/>
      <c r="DK1373" s="5"/>
      <c r="DL1373" s="5"/>
    </row>
    <row r="1374" spans="1:116" s="1" customFormat="1" ht="69" customHeight="1">
      <c r="A1374" s="13"/>
      <c r="B1374" s="17">
        <v>77</v>
      </c>
      <c r="C1374" s="17" t="s">
        <v>4856</v>
      </c>
      <c r="D1374" s="17" t="s">
        <v>4857</v>
      </c>
      <c r="E1374" s="39">
        <v>7700</v>
      </c>
      <c r="F1374" s="154">
        <v>0</v>
      </c>
      <c r="G1374" s="17"/>
      <c r="H1374" s="39">
        <v>7700</v>
      </c>
      <c r="I1374" s="17" t="s">
        <v>4858</v>
      </c>
      <c r="J1374" s="22"/>
      <c r="K1374" s="22"/>
      <c r="L1374" s="22"/>
      <c r="M1374" s="22"/>
      <c r="N1374" s="22"/>
      <c r="O1374" s="17" t="s">
        <v>4866</v>
      </c>
      <c r="P1374" s="17" t="s">
        <v>4867</v>
      </c>
      <c r="Q1374" s="22"/>
      <c r="R1374" s="23"/>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5"/>
      <c r="BW1374" s="5"/>
      <c r="BX1374" s="5"/>
      <c r="BY1374" s="5"/>
      <c r="BZ1374" s="5"/>
      <c r="CA1374" s="5"/>
      <c r="CB1374" s="5"/>
      <c r="CC1374" s="5"/>
      <c r="CD1374" s="5"/>
      <c r="CE1374" s="5"/>
      <c r="CF1374" s="5"/>
      <c r="CG1374" s="5"/>
      <c r="CH1374" s="5"/>
      <c r="CI1374" s="5"/>
      <c r="CJ1374" s="5"/>
      <c r="CK1374" s="5"/>
      <c r="CL1374" s="5"/>
      <c r="CM1374" s="5"/>
      <c r="CN1374" s="5"/>
      <c r="CO1374" s="5"/>
      <c r="CP1374" s="5"/>
      <c r="CQ1374" s="5"/>
      <c r="CR1374" s="5"/>
      <c r="CS1374" s="5"/>
      <c r="CT1374" s="5"/>
      <c r="CU1374" s="5"/>
      <c r="CV1374" s="5"/>
      <c r="CW1374" s="5"/>
      <c r="CX1374" s="5"/>
      <c r="CY1374" s="5"/>
      <c r="CZ1374" s="5"/>
      <c r="DA1374" s="5"/>
      <c r="DB1374" s="5"/>
      <c r="DC1374" s="5"/>
      <c r="DD1374" s="5"/>
      <c r="DE1374" s="5"/>
      <c r="DF1374" s="5"/>
      <c r="DG1374" s="5"/>
      <c r="DH1374" s="5"/>
      <c r="DI1374" s="5"/>
      <c r="DJ1374" s="5"/>
      <c r="DK1374" s="5"/>
      <c r="DL1374" s="5"/>
    </row>
    <row r="1375" spans="1:116" s="1" customFormat="1" ht="69" customHeight="1">
      <c r="A1375" s="13"/>
      <c r="B1375" s="17"/>
      <c r="C1375" s="17"/>
      <c r="D1375" s="17"/>
      <c r="E1375" s="39"/>
      <c r="F1375" s="17"/>
      <c r="G1375" s="17"/>
      <c r="H1375" s="39">
        <f>E1375-F1375-G1375</f>
        <v>0</v>
      </c>
      <c r="I1375" s="17"/>
      <c r="J1375" s="22"/>
      <c r="K1375" s="22"/>
      <c r="L1375" s="22"/>
      <c r="M1375" s="22"/>
      <c r="N1375" s="22"/>
      <c r="O1375" s="17"/>
      <c r="P1375" s="17"/>
      <c r="Q1375" s="22"/>
      <c r="R1375" s="23"/>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c r="BU1375" s="5"/>
      <c r="BV1375" s="5"/>
      <c r="BW1375" s="5"/>
      <c r="BX1375" s="5"/>
      <c r="BY1375" s="5"/>
      <c r="BZ1375" s="5"/>
      <c r="CA1375" s="5"/>
      <c r="CB1375" s="5"/>
      <c r="CC1375" s="5"/>
      <c r="CD1375" s="5"/>
      <c r="CE1375" s="5"/>
      <c r="CF1375" s="5"/>
      <c r="CG1375" s="5"/>
      <c r="CH1375" s="5"/>
      <c r="CI1375" s="5"/>
      <c r="CJ1375" s="5"/>
      <c r="CK1375" s="5"/>
      <c r="CL1375" s="5"/>
      <c r="CM1375" s="5"/>
      <c r="CN1375" s="5"/>
      <c r="CO1375" s="5"/>
      <c r="CP1375" s="5"/>
      <c r="CQ1375" s="5"/>
      <c r="CR1375" s="5"/>
      <c r="CS1375" s="5"/>
      <c r="CT1375" s="5"/>
      <c r="CU1375" s="5"/>
      <c r="CV1375" s="5"/>
      <c r="CW1375" s="5"/>
      <c r="CX1375" s="5"/>
      <c r="CY1375" s="5"/>
      <c r="CZ1375" s="5"/>
      <c r="DA1375" s="5"/>
      <c r="DB1375" s="5"/>
      <c r="DC1375" s="5"/>
      <c r="DD1375" s="5"/>
      <c r="DE1375" s="5"/>
      <c r="DF1375" s="5"/>
      <c r="DG1375" s="5"/>
      <c r="DH1375" s="5"/>
      <c r="DI1375" s="5"/>
      <c r="DJ1375" s="5"/>
      <c r="DK1375" s="5"/>
      <c r="DL1375" s="5"/>
    </row>
    <row r="1376" spans="1:116" s="1" customFormat="1" ht="69" customHeight="1">
      <c r="A1376" s="13"/>
      <c r="B1376" s="17"/>
      <c r="C1376" s="17"/>
      <c r="D1376" s="17"/>
      <c r="E1376" s="39"/>
      <c r="F1376" s="17"/>
      <c r="G1376" s="17"/>
      <c r="H1376" s="39">
        <f>E1376-F1376-G1376</f>
        <v>0</v>
      </c>
      <c r="I1376" s="17"/>
      <c r="J1376" s="22"/>
      <c r="K1376" s="22"/>
      <c r="L1376" s="22"/>
      <c r="M1376" s="22"/>
      <c r="N1376" s="22"/>
      <c r="O1376" s="17"/>
      <c r="P1376" s="17"/>
      <c r="Q1376" s="22"/>
      <c r="R1376" s="23"/>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c r="BU1376" s="5"/>
      <c r="BV1376" s="5"/>
      <c r="BW1376" s="5"/>
      <c r="BX1376" s="5"/>
      <c r="BY1376" s="5"/>
      <c r="BZ1376" s="5"/>
      <c r="CA1376" s="5"/>
      <c r="CB1376" s="5"/>
      <c r="CC1376" s="5"/>
      <c r="CD1376" s="5"/>
      <c r="CE1376" s="5"/>
      <c r="CF1376" s="5"/>
      <c r="CG1376" s="5"/>
      <c r="CH1376" s="5"/>
      <c r="CI1376" s="5"/>
      <c r="CJ1376" s="5"/>
      <c r="CK1376" s="5"/>
      <c r="CL1376" s="5"/>
      <c r="CM1376" s="5"/>
      <c r="CN1376" s="5"/>
      <c r="CO1376" s="5"/>
      <c r="CP1376" s="5"/>
      <c r="CQ1376" s="5"/>
      <c r="CR1376" s="5"/>
      <c r="CS1376" s="5"/>
      <c r="CT1376" s="5"/>
      <c r="CU1376" s="5"/>
      <c r="CV1376" s="5"/>
      <c r="CW1376" s="5"/>
      <c r="CX1376" s="5"/>
      <c r="CY1376" s="5"/>
      <c r="CZ1376" s="5"/>
      <c r="DA1376" s="5"/>
      <c r="DB1376" s="5"/>
      <c r="DC1376" s="5"/>
      <c r="DD1376" s="5"/>
      <c r="DE1376" s="5"/>
      <c r="DF1376" s="5"/>
      <c r="DG1376" s="5"/>
      <c r="DH1376" s="5"/>
      <c r="DI1376" s="5"/>
      <c r="DJ1376" s="5"/>
      <c r="DK1376" s="5"/>
      <c r="DL1376" s="5"/>
    </row>
    <row r="1377" spans="1:116" s="1" customFormat="1" ht="69" customHeight="1">
      <c r="A1377" s="13"/>
      <c r="B1377" s="17"/>
      <c r="C1377" s="17"/>
      <c r="D1377" s="17"/>
      <c r="E1377" s="39"/>
      <c r="F1377" s="17"/>
      <c r="G1377" s="17"/>
      <c r="H1377" s="39">
        <f>E1377-F1377-G1377</f>
        <v>0</v>
      </c>
      <c r="I1377" s="17"/>
      <c r="J1377" s="22"/>
      <c r="K1377" s="22"/>
      <c r="L1377" s="22"/>
      <c r="M1377" s="22"/>
      <c r="N1377" s="22"/>
      <c r="O1377" s="17"/>
      <c r="P1377" s="17"/>
      <c r="Q1377" s="22"/>
      <c r="R1377" s="23"/>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c r="BU1377" s="5"/>
      <c r="BV1377" s="5"/>
      <c r="BW1377" s="5"/>
      <c r="BX1377" s="5"/>
      <c r="BY1377" s="5"/>
      <c r="BZ1377" s="5"/>
      <c r="CA1377" s="5"/>
      <c r="CB1377" s="5"/>
      <c r="CC1377" s="5"/>
      <c r="CD1377" s="5"/>
      <c r="CE1377" s="5"/>
      <c r="CF1377" s="5"/>
      <c r="CG1377" s="5"/>
      <c r="CH1377" s="5"/>
      <c r="CI1377" s="5"/>
      <c r="CJ1377" s="5"/>
      <c r="CK1377" s="5"/>
      <c r="CL1377" s="5"/>
      <c r="CM1377" s="5"/>
      <c r="CN1377" s="5"/>
      <c r="CO1377" s="5"/>
      <c r="CP1377" s="5"/>
      <c r="CQ1377" s="5"/>
      <c r="CR1377" s="5"/>
      <c r="CS1377" s="5"/>
      <c r="CT1377" s="5"/>
      <c r="CU1377" s="5"/>
      <c r="CV1377" s="5"/>
      <c r="CW1377" s="5"/>
      <c r="CX1377" s="5"/>
      <c r="CY1377" s="5"/>
      <c r="CZ1377" s="5"/>
      <c r="DA1377" s="5"/>
      <c r="DB1377" s="5"/>
      <c r="DC1377" s="5"/>
      <c r="DD1377" s="5"/>
      <c r="DE1377" s="5"/>
      <c r="DF1377" s="5"/>
      <c r="DG1377" s="5"/>
      <c r="DH1377" s="5"/>
      <c r="DI1377" s="5"/>
      <c r="DJ1377" s="5"/>
      <c r="DK1377" s="5"/>
      <c r="DL1377" s="5"/>
    </row>
    <row r="1378" spans="1:116" s="1" customFormat="1" ht="69" customHeight="1">
      <c r="A1378" s="13"/>
      <c r="B1378" s="35"/>
      <c r="C1378" s="17"/>
      <c r="D1378" s="17"/>
      <c r="E1378" s="39">
        <v>0</v>
      </c>
      <c r="F1378" s="17">
        <v>0</v>
      </c>
      <c r="G1378" s="17">
        <v>0</v>
      </c>
      <c r="H1378" s="39">
        <f>E1378-F1378-G1378</f>
        <v>0</v>
      </c>
      <c r="I1378" s="17"/>
      <c r="J1378" s="22"/>
      <c r="K1378" s="22"/>
      <c r="L1378" s="22"/>
      <c r="M1378" s="22"/>
      <c r="N1378" s="22"/>
      <c r="O1378" s="17"/>
      <c r="P1378" s="17"/>
      <c r="Q1378" s="22"/>
      <c r="R1378" s="23"/>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c r="BR1378" s="5"/>
      <c r="BS1378" s="5"/>
      <c r="BT1378" s="5"/>
      <c r="BU1378" s="5"/>
      <c r="BV1378" s="5"/>
      <c r="BW1378" s="5"/>
      <c r="BX1378" s="5"/>
      <c r="BY1378" s="5"/>
      <c r="BZ1378" s="5"/>
      <c r="CA1378" s="5"/>
      <c r="CB1378" s="5"/>
      <c r="CC1378" s="5"/>
      <c r="CD1378" s="5"/>
      <c r="CE1378" s="5"/>
      <c r="CF1378" s="5"/>
      <c r="CG1378" s="5"/>
      <c r="CH1378" s="5"/>
      <c r="CI1378" s="5"/>
      <c r="CJ1378" s="5"/>
      <c r="CK1378" s="5"/>
      <c r="CL1378" s="5"/>
      <c r="CM1378" s="5"/>
      <c r="CN1378" s="5"/>
      <c r="CO1378" s="5"/>
      <c r="CP1378" s="5"/>
      <c r="CQ1378" s="5"/>
      <c r="CR1378" s="5"/>
      <c r="CS1378" s="5"/>
      <c r="CT1378" s="5"/>
      <c r="CU1378" s="5"/>
      <c r="CV1378" s="5"/>
      <c r="CW1378" s="5"/>
      <c r="CX1378" s="5"/>
      <c r="CY1378" s="5"/>
      <c r="CZ1378" s="5"/>
      <c r="DA1378" s="5"/>
      <c r="DB1378" s="5"/>
      <c r="DC1378" s="5"/>
      <c r="DD1378" s="5"/>
      <c r="DE1378" s="5"/>
      <c r="DF1378" s="5"/>
      <c r="DG1378" s="5"/>
      <c r="DH1378" s="5"/>
      <c r="DI1378" s="5"/>
      <c r="DJ1378" s="5"/>
      <c r="DK1378" s="5"/>
      <c r="DL1378" s="5"/>
    </row>
    <row r="1379" spans="1:116" s="1" customFormat="1" ht="13.5" customHeight="1">
      <c r="A1379" s="13"/>
      <c r="B1379" s="21"/>
      <c r="C1379" s="22"/>
      <c r="D1379" s="22"/>
      <c r="E1379" s="22"/>
      <c r="F1379" s="22"/>
      <c r="G1379" s="22"/>
      <c r="H1379" s="39">
        <f>E1379-F1379-G1379</f>
        <v>0</v>
      </c>
      <c r="I1379" s="22"/>
      <c r="J1379" s="22"/>
      <c r="K1379" s="22"/>
      <c r="L1379" s="22"/>
      <c r="M1379" s="22"/>
      <c r="N1379" s="22"/>
      <c r="O1379" s="22"/>
      <c r="P1379" s="22"/>
      <c r="Q1379" s="22"/>
      <c r="R1379" s="23"/>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c r="BR1379" s="5"/>
      <c r="BS1379" s="5"/>
      <c r="BT1379" s="5"/>
      <c r="BU1379" s="5"/>
      <c r="BV1379" s="5"/>
      <c r="BW1379" s="5"/>
      <c r="BX1379" s="5"/>
      <c r="BY1379" s="5"/>
      <c r="BZ1379" s="5"/>
      <c r="CA1379" s="5"/>
      <c r="CB1379" s="5"/>
      <c r="CC1379" s="5"/>
      <c r="CD1379" s="5"/>
      <c r="CE1379" s="5"/>
      <c r="CF1379" s="5"/>
      <c r="CG1379" s="5"/>
      <c r="CH1379" s="5"/>
      <c r="CI1379" s="5"/>
      <c r="CJ1379" s="5"/>
      <c r="CK1379" s="5"/>
      <c r="CL1379" s="5"/>
      <c r="CM1379" s="5"/>
      <c r="CN1379" s="5"/>
      <c r="CO1379" s="5"/>
      <c r="CP1379" s="5"/>
      <c r="CQ1379" s="5"/>
      <c r="CR1379" s="5"/>
      <c r="CS1379" s="5"/>
      <c r="CT1379" s="5"/>
      <c r="CU1379" s="5"/>
      <c r="CV1379" s="5"/>
      <c r="CW1379" s="5"/>
      <c r="CX1379" s="5"/>
      <c r="CY1379" s="5"/>
      <c r="CZ1379" s="5"/>
      <c r="DA1379" s="5"/>
      <c r="DB1379" s="5"/>
      <c r="DC1379" s="5"/>
      <c r="DD1379" s="5"/>
      <c r="DE1379" s="5"/>
      <c r="DF1379" s="5"/>
      <c r="DG1379" s="5"/>
      <c r="DH1379" s="5"/>
      <c r="DI1379" s="5"/>
      <c r="DJ1379" s="5"/>
      <c r="DK1379" s="5"/>
      <c r="DL1379" s="5"/>
    </row>
    <row r="1380" spans="1:116" s="1" customFormat="1" ht="17.25" customHeight="1">
      <c r="A1380" s="149" t="s">
        <v>43</v>
      </c>
      <c r="B1380" s="516" t="s">
        <v>44</v>
      </c>
      <c r="C1380" s="517"/>
      <c r="D1380" s="517"/>
      <c r="E1380" s="517"/>
      <c r="F1380" s="517"/>
      <c r="G1380" s="517"/>
      <c r="H1380" s="517"/>
      <c r="I1380" s="517"/>
      <c r="J1380" s="517"/>
      <c r="K1380" s="517"/>
      <c r="L1380" s="517"/>
      <c r="M1380" s="517"/>
      <c r="N1380" s="517"/>
      <c r="O1380" s="517"/>
      <c r="P1380" s="517"/>
      <c r="Q1380" s="517"/>
      <c r="R1380" s="518"/>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c r="CK1380" s="5"/>
      <c r="CL1380" s="5"/>
      <c r="CM1380" s="5"/>
      <c r="CN1380" s="5"/>
      <c r="CO1380" s="5"/>
      <c r="CP1380" s="5"/>
      <c r="CQ1380" s="5"/>
      <c r="CR1380" s="5"/>
      <c r="CS1380" s="5"/>
      <c r="CT1380" s="5"/>
      <c r="CU1380" s="5"/>
      <c r="CV1380" s="5"/>
      <c r="CW1380" s="5"/>
      <c r="CX1380" s="5"/>
      <c r="CY1380" s="5"/>
      <c r="CZ1380" s="5"/>
      <c r="DA1380" s="5"/>
      <c r="DB1380" s="5"/>
      <c r="DC1380" s="5"/>
      <c r="DD1380" s="5"/>
      <c r="DE1380" s="5"/>
      <c r="DF1380" s="5"/>
      <c r="DG1380" s="5"/>
      <c r="DH1380" s="5"/>
      <c r="DI1380" s="5"/>
      <c r="DJ1380" s="5"/>
      <c r="DK1380" s="5"/>
      <c r="DL1380" s="5"/>
    </row>
    <row r="1381" spans="1:116" s="1" customFormat="1" ht="13.5" customHeight="1">
      <c r="A1381" s="13"/>
      <c r="B1381" s="24" t="s">
        <v>30</v>
      </c>
      <c r="C1381" s="24">
        <v>27</v>
      </c>
      <c r="D1381" s="24"/>
      <c r="E1381" s="84">
        <f>SUM(E1382:E1410)</f>
        <v>1771012</v>
      </c>
      <c r="F1381" s="84">
        <f>SUM(F1382:F1410)</f>
        <v>490737</v>
      </c>
      <c r="G1381" s="84">
        <f>SUM(G1382:G1410)</f>
        <v>0</v>
      </c>
      <c r="H1381" s="84">
        <f>SUM(H1382:H1410)</f>
        <v>1280275</v>
      </c>
      <c r="I1381" s="24"/>
      <c r="J1381" s="24"/>
      <c r="K1381" s="24"/>
      <c r="L1381" s="24"/>
      <c r="M1381" s="24"/>
      <c r="N1381" s="24"/>
      <c r="O1381" s="24"/>
      <c r="P1381" s="24"/>
      <c r="Q1381" s="24"/>
      <c r="R1381" s="24"/>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c r="DE1381" s="5"/>
      <c r="DF1381" s="5"/>
      <c r="DG1381" s="5"/>
      <c r="DH1381" s="5"/>
      <c r="DI1381" s="5"/>
      <c r="DJ1381" s="5"/>
      <c r="DK1381" s="5"/>
      <c r="DL1381" s="5"/>
    </row>
    <row r="1382" spans="1:116" s="1" customFormat="1" ht="45.75" customHeight="1">
      <c r="A1382" s="13"/>
      <c r="B1382" s="73">
        <v>1</v>
      </c>
      <c r="C1382" s="397" t="s">
        <v>4984</v>
      </c>
      <c r="D1382" s="77" t="s">
        <v>785</v>
      </c>
      <c r="E1382" s="79">
        <v>23218</v>
      </c>
      <c r="F1382" s="79">
        <v>1700</v>
      </c>
      <c r="G1382" s="74">
        <v>0</v>
      </c>
      <c r="H1382" s="75">
        <f aca="true" t="shared" si="23" ref="H1382:H1410">E1382-F1382</f>
        <v>21518</v>
      </c>
      <c r="I1382" s="79" t="s">
        <v>786</v>
      </c>
      <c r="J1382" s="76"/>
      <c r="K1382" s="76"/>
      <c r="L1382" s="76"/>
      <c r="M1382" s="76"/>
      <c r="N1382" s="76"/>
      <c r="O1382" s="79" t="s">
        <v>787</v>
      </c>
      <c r="P1382" s="79" t="s">
        <v>5014</v>
      </c>
      <c r="Q1382" s="22"/>
      <c r="R1382" s="23"/>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c r="DE1382" s="5"/>
      <c r="DF1382" s="5"/>
      <c r="DG1382" s="5"/>
      <c r="DH1382" s="5"/>
      <c r="DI1382" s="5"/>
      <c r="DJ1382" s="5"/>
      <c r="DK1382" s="5"/>
      <c r="DL1382" s="5"/>
    </row>
    <row r="1383" spans="1:116" s="1" customFormat="1" ht="45.75" customHeight="1">
      <c r="A1383" s="13"/>
      <c r="B1383" s="73">
        <v>2</v>
      </c>
      <c r="C1383" s="422" t="s">
        <v>788</v>
      </c>
      <c r="D1383" s="77" t="s">
        <v>789</v>
      </c>
      <c r="E1383" s="79">
        <v>4061</v>
      </c>
      <c r="F1383" s="79">
        <v>701</v>
      </c>
      <c r="G1383" s="78">
        <v>0</v>
      </c>
      <c r="H1383" s="75">
        <f t="shared" si="23"/>
        <v>3360</v>
      </c>
      <c r="I1383" s="79" t="s">
        <v>67</v>
      </c>
      <c r="J1383" s="79"/>
      <c r="K1383" s="79"/>
      <c r="L1383" s="79"/>
      <c r="M1383" s="79"/>
      <c r="N1383" s="79"/>
      <c r="O1383" s="79" t="s">
        <v>790</v>
      </c>
      <c r="P1383" s="79" t="s">
        <v>5015</v>
      </c>
      <c r="Q1383" s="22"/>
      <c r="R1383" s="23"/>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c r="DE1383" s="5"/>
      <c r="DF1383" s="5"/>
      <c r="DG1383" s="5"/>
      <c r="DH1383" s="5"/>
      <c r="DI1383" s="5"/>
      <c r="DJ1383" s="5"/>
      <c r="DK1383" s="5"/>
      <c r="DL1383" s="5"/>
    </row>
    <row r="1384" spans="1:116" s="1" customFormat="1" ht="45.75" customHeight="1">
      <c r="A1384" s="13"/>
      <c r="B1384" s="73">
        <v>3</v>
      </c>
      <c r="C1384" s="422" t="s">
        <v>791</v>
      </c>
      <c r="D1384" s="77" t="s">
        <v>792</v>
      </c>
      <c r="E1384" s="79">
        <v>16302</v>
      </c>
      <c r="F1384" s="79">
        <v>9202</v>
      </c>
      <c r="G1384" s="78">
        <v>0</v>
      </c>
      <c r="H1384" s="75">
        <f t="shared" si="23"/>
        <v>7100</v>
      </c>
      <c r="I1384" s="79" t="s">
        <v>793</v>
      </c>
      <c r="J1384" s="79"/>
      <c r="K1384" s="79"/>
      <c r="L1384" s="79"/>
      <c r="M1384" s="79"/>
      <c r="N1384" s="79"/>
      <c r="O1384" s="79" t="s">
        <v>794</v>
      </c>
      <c r="P1384" s="79" t="s">
        <v>5016</v>
      </c>
      <c r="Q1384" s="22"/>
      <c r="R1384" s="23"/>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c r="DE1384" s="5"/>
      <c r="DF1384" s="5"/>
      <c r="DG1384" s="5"/>
      <c r="DH1384" s="5"/>
      <c r="DI1384" s="5"/>
      <c r="DJ1384" s="5"/>
      <c r="DK1384" s="5"/>
      <c r="DL1384" s="5"/>
    </row>
    <row r="1385" spans="1:116" s="1" customFormat="1" ht="45.75" customHeight="1">
      <c r="A1385" s="13"/>
      <c r="B1385" s="73">
        <v>4</v>
      </c>
      <c r="C1385" s="422" t="s">
        <v>795</v>
      </c>
      <c r="D1385" s="77" t="s">
        <v>796</v>
      </c>
      <c r="E1385" s="79">
        <v>9200</v>
      </c>
      <c r="F1385" s="79">
        <v>2200</v>
      </c>
      <c r="G1385" s="78">
        <v>0</v>
      </c>
      <c r="H1385" s="75">
        <f t="shared" si="23"/>
        <v>7000</v>
      </c>
      <c r="I1385" s="79" t="s">
        <v>67</v>
      </c>
      <c r="J1385" s="79"/>
      <c r="K1385" s="79"/>
      <c r="L1385" s="79"/>
      <c r="M1385" s="79"/>
      <c r="N1385" s="79"/>
      <c r="O1385" s="79" t="s">
        <v>797</v>
      </c>
      <c r="P1385" s="79" t="s">
        <v>798</v>
      </c>
      <c r="Q1385" s="22"/>
      <c r="R1385" s="23"/>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c r="BR1385" s="5"/>
      <c r="BS1385" s="5"/>
      <c r="BT1385" s="5"/>
      <c r="BU1385" s="5"/>
      <c r="BV1385" s="5"/>
      <c r="BW1385" s="5"/>
      <c r="BX1385" s="5"/>
      <c r="BY1385" s="5"/>
      <c r="BZ1385" s="5"/>
      <c r="CA1385" s="5"/>
      <c r="CB1385" s="5"/>
      <c r="CC1385" s="5"/>
      <c r="CD1385" s="5"/>
      <c r="CE1385" s="5"/>
      <c r="CF1385" s="5"/>
      <c r="CG1385" s="5"/>
      <c r="CH1385" s="5"/>
      <c r="CI1385" s="5"/>
      <c r="CJ1385" s="5"/>
      <c r="CK1385" s="5"/>
      <c r="CL1385" s="5"/>
      <c r="CM1385" s="5"/>
      <c r="CN1385" s="5"/>
      <c r="CO1385" s="5"/>
      <c r="CP1385" s="5"/>
      <c r="CQ1385" s="5"/>
      <c r="CR1385" s="5"/>
      <c r="CS1385" s="5"/>
      <c r="CT1385" s="5"/>
      <c r="CU1385" s="5"/>
      <c r="CV1385" s="5"/>
      <c r="CW1385" s="5"/>
      <c r="CX1385" s="5"/>
      <c r="CY1385" s="5"/>
      <c r="CZ1385" s="5"/>
      <c r="DA1385" s="5"/>
      <c r="DB1385" s="5"/>
      <c r="DC1385" s="5"/>
      <c r="DD1385" s="5"/>
      <c r="DE1385" s="5"/>
      <c r="DF1385" s="5"/>
      <c r="DG1385" s="5"/>
      <c r="DH1385" s="5"/>
      <c r="DI1385" s="5"/>
      <c r="DJ1385" s="5"/>
      <c r="DK1385" s="5"/>
      <c r="DL1385" s="5"/>
    </row>
    <row r="1386" spans="1:116" s="1" customFormat="1" ht="45.75" customHeight="1">
      <c r="A1386" s="13"/>
      <c r="B1386" s="73">
        <v>5</v>
      </c>
      <c r="C1386" s="423" t="s">
        <v>799</v>
      </c>
      <c r="D1386" s="77" t="s">
        <v>800</v>
      </c>
      <c r="E1386" s="79">
        <v>10050</v>
      </c>
      <c r="F1386" s="79">
        <v>50</v>
      </c>
      <c r="G1386" s="78">
        <v>0</v>
      </c>
      <c r="H1386" s="75">
        <f t="shared" si="23"/>
        <v>10000</v>
      </c>
      <c r="I1386" s="79" t="s">
        <v>420</v>
      </c>
      <c r="J1386" s="79"/>
      <c r="K1386" s="79"/>
      <c r="L1386" s="79"/>
      <c r="M1386" s="79"/>
      <c r="N1386" s="79"/>
      <c r="O1386" s="79" t="s">
        <v>801</v>
      </c>
      <c r="P1386" s="79" t="s">
        <v>802</v>
      </c>
      <c r="Q1386" s="22"/>
      <c r="R1386" s="23"/>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c r="BR1386" s="5"/>
      <c r="BS1386" s="5"/>
      <c r="BT1386" s="5"/>
      <c r="BU1386" s="5"/>
      <c r="BV1386" s="5"/>
      <c r="BW1386" s="5"/>
      <c r="BX1386" s="5"/>
      <c r="BY1386" s="5"/>
      <c r="BZ1386" s="5"/>
      <c r="CA1386" s="5"/>
      <c r="CB1386" s="5"/>
      <c r="CC1386" s="5"/>
      <c r="CD1386" s="5"/>
      <c r="CE1386" s="5"/>
      <c r="CF1386" s="5"/>
      <c r="CG1386" s="5"/>
      <c r="CH1386" s="5"/>
      <c r="CI1386" s="5"/>
      <c r="CJ1386" s="5"/>
      <c r="CK1386" s="5"/>
      <c r="CL1386" s="5"/>
      <c r="CM1386" s="5"/>
      <c r="CN1386" s="5"/>
      <c r="CO1386" s="5"/>
      <c r="CP1386" s="5"/>
      <c r="CQ1386" s="5"/>
      <c r="CR1386" s="5"/>
      <c r="CS1386" s="5"/>
      <c r="CT1386" s="5"/>
      <c r="CU1386" s="5"/>
      <c r="CV1386" s="5"/>
      <c r="CW1386" s="5"/>
      <c r="CX1386" s="5"/>
      <c r="CY1386" s="5"/>
      <c r="CZ1386" s="5"/>
      <c r="DA1386" s="5"/>
      <c r="DB1386" s="5"/>
      <c r="DC1386" s="5"/>
      <c r="DD1386" s="5"/>
      <c r="DE1386" s="5"/>
      <c r="DF1386" s="5"/>
      <c r="DG1386" s="5"/>
      <c r="DH1386" s="5"/>
      <c r="DI1386" s="5"/>
      <c r="DJ1386" s="5"/>
      <c r="DK1386" s="5"/>
      <c r="DL1386" s="5"/>
    </row>
    <row r="1387" spans="1:116" s="1" customFormat="1" ht="45.75" customHeight="1">
      <c r="A1387" s="13"/>
      <c r="B1387" s="73">
        <v>6</v>
      </c>
      <c r="C1387" s="397" t="s">
        <v>4985</v>
      </c>
      <c r="D1387" s="77" t="s">
        <v>803</v>
      </c>
      <c r="E1387" s="79">
        <v>73049</v>
      </c>
      <c r="F1387" s="79">
        <v>13500</v>
      </c>
      <c r="G1387" s="78">
        <v>0</v>
      </c>
      <c r="H1387" s="75">
        <f t="shared" si="23"/>
        <v>59549</v>
      </c>
      <c r="I1387" s="79" t="s">
        <v>793</v>
      </c>
      <c r="J1387" s="79"/>
      <c r="K1387" s="79"/>
      <c r="L1387" s="79"/>
      <c r="M1387" s="79"/>
      <c r="N1387" s="79"/>
      <c r="O1387" s="79" t="s">
        <v>804</v>
      </c>
      <c r="P1387" s="79" t="s">
        <v>805</v>
      </c>
      <c r="Q1387" s="22"/>
      <c r="R1387" s="23"/>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c r="BU1387" s="5"/>
      <c r="BV1387" s="5"/>
      <c r="BW1387" s="5"/>
      <c r="BX1387" s="5"/>
      <c r="BY1387" s="5"/>
      <c r="BZ1387" s="5"/>
      <c r="CA1387" s="5"/>
      <c r="CB1387" s="5"/>
      <c r="CC1387" s="5"/>
      <c r="CD1387" s="5"/>
      <c r="CE1387" s="5"/>
      <c r="CF1387" s="5"/>
      <c r="CG1387" s="5"/>
      <c r="CH1387" s="5"/>
      <c r="CI1387" s="5"/>
      <c r="CJ1387" s="5"/>
      <c r="CK1387" s="5"/>
      <c r="CL1387" s="5"/>
      <c r="CM1387" s="5"/>
      <c r="CN1387" s="5"/>
      <c r="CO1387" s="5"/>
      <c r="CP1387" s="5"/>
      <c r="CQ1387" s="5"/>
      <c r="CR1387" s="5"/>
      <c r="CS1387" s="5"/>
      <c r="CT1387" s="5"/>
      <c r="CU1387" s="5"/>
      <c r="CV1387" s="5"/>
      <c r="CW1387" s="5"/>
      <c r="CX1387" s="5"/>
      <c r="CY1387" s="5"/>
      <c r="CZ1387" s="5"/>
      <c r="DA1387" s="5"/>
      <c r="DB1387" s="5"/>
      <c r="DC1387" s="5"/>
      <c r="DD1387" s="5"/>
      <c r="DE1387" s="5"/>
      <c r="DF1387" s="5"/>
      <c r="DG1387" s="5"/>
      <c r="DH1387" s="5"/>
      <c r="DI1387" s="5"/>
      <c r="DJ1387" s="5"/>
      <c r="DK1387" s="5"/>
      <c r="DL1387" s="5"/>
    </row>
    <row r="1388" spans="1:116" s="1" customFormat="1" ht="45.75" customHeight="1">
      <c r="A1388" s="13"/>
      <c r="B1388" s="73">
        <v>7</v>
      </c>
      <c r="C1388" s="397" t="s">
        <v>4986</v>
      </c>
      <c r="D1388" s="77" t="s">
        <v>4987</v>
      </c>
      <c r="E1388" s="79">
        <v>35050</v>
      </c>
      <c r="F1388" s="79">
        <v>20050</v>
      </c>
      <c r="G1388" s="81"/>
      <c r="H1388" s="75">
        <f t="shared" si="23"/>
        <v>15000</v>
      </c>
      <c r="I1388" s="79" t="s">
        <v>5008</v>
      </c>
      <c r="J1388" s="80"/>
      <c r="K1388" s="80"/>
      <c r="L1388" s="80"/>
      <c r="M1388" s="80"/>
      <c r="N1388" s="80"/>
      <c r="O1388" s="79" t="s">
        <v>5017</v>
      </c>
      <c r="P1388" s="79" t="s">
        <v>5018</v>
      </c>
      <c r="Q1388" s="22"/>
      <c r="R1388" s="23"/>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c r="BR1388" s="5"/>
      <c r="BS1388" s="5"/>
      <c r="BT1388" s="5"/>
      <c r="BU1388" s="5"/>
      <c r="BV1388" s="5"/>
      <c r="BW1388" s="5"/>
      <c r="BX1388" s="5"/>
      <c r="BY1388" s="5"/>
      <c r="BZ1388" s="5"/>
      <c r="CA1388" s="5"/>
      <c r="CB1388" s="5"/>
      <c r="CC1388" s="5"/>
      <c r="CD1388" s="5"/>
      <c r="CE1388" s="5"/>
      <c r="CF1388" s="5"/>
      <c r="CG1388" s="5"/>
      <c r="CH1388" s="5"/>
      <c r="CI1388" s="5"/>
      <c r="CJ1388" s="5"/>
      <c r="CK1388" s="5"/>
      <c r="CL1388" s="5"/>
      <c r="CM1388" s="5"/>
      <c r="CN1388" s="5"/>
      <c r="CO1388" s="5"/>
      <c r="CP1388" s="5"/>
      <c r="CQ1388" s="5"/>
      <c r="CR1388" s="5"/>
      <c r="CS1388" s="5"/>
      <c r="CT1388" s="5"/>
      <c r="CU1388" s="5"/>
      <c r="CV1388" s="5"/>
      <c r="CW1388" s="5"/>
      <c r="CX1388" s="5"/>
      <c r="CY1388" s="5"/>
      <c r="CZ1388" s="5"/>
      <c r="DA1388" s="5"/>
      <c r="DB1388" s="5"/>
      <c r="DC1388" s="5"/>
      <c r="DD1388" s="5"/>
      <c r="DE1388" s="5"/>
      <c r="DF1388" s="5"/>
      <c r="DG1388" s="5"/>
      <c r="DH1388" s="5"/>
      <c r="DI1388" s="5"/>
      <c r="DJ1388" s="5"/>
      <c r="DK1388" s="5"/>
      <c r="DL1388" s="5"/>
    </row>
    <row r="1389" spans="1:116" s="1" customFormat="1" ht="45.75" customHeight="1">
      <c r="A1389" s="13"/>
      <c r="B1389" s="73">
        <v>8</v>
      </c>
      <c r="C1389" s="423" t="s">
        <v>813</v>
      </c>
      <c r="D1389" s="77" t="s">
        <v>4988</v>
      </c>
      <c r="E1389" s="79">
        <v>17391</v>
      </c>
      <c r="F1389" s="79">
        <v>0</v>
      </c>
      <c r="G1389" s="78"/>
      <c r="H1389" s="75">
        <f t="shared" si="23"/>
        <v>17391</v>
      </c>
      <c r="I1389" s="79" t="s">
        <v>5009</v>
      </c>
      <c r="J1389" s="79"/>
      <c r="K1389" s="79"/>
      <c r="L1389" s="79"/>
      <c r="M1389" s="79"/>
      <c r="N1389" s="79"/>
      <c r="O1389" s="79" t="s">
        <v>5019</v>
      </c>
      <c r="P1389" s="79" t="s">
        <v>5020</v>
      </c>
      <c r="Q1389" s="22"/>
      <c r="R1389" s="23"/>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c r="BU1389" s="5"/>
      <c r="BV1389" s="5"/>
      <c r="BW1389" s="5"/>
      <c r="BX1389" s="5"/>
      <c r="BY1389" s="5"/>
      <c r="BZ1389" s="5"/>
      <c r="CA1389" s="5"/>
      <c r="CB1389" s="5"/>
      <c r="CC1389" s="5"/>
      <c r="CD1389" s="5"/>
      <c r="CE1389" s="5"/>
      <c r="CF1389" s="5"/>
      <c r="CG1389" s="5"/>
      <c r="CH1389" s="5"/>
      <c r="CI1389" s="5"/>
      <c r="CJ1389" s="5"/>
      <c r="CK1389" s="5"/>
      <c r="CL1389" s="5"/>
      <c r="CM1389" s="5"/>
      <c r="CN1389" s="5"/>
      <c r="CO1389" s="5"/>
      <c r="CP1389" s="5"/>
      <c r="CQ1389" s="5"/>
      <c r="CR1389" s="5"/>
      <c r="CS1389" s="5"/>
      <c r="CT1389" s="5"/>
      <c r="CU1389" s="5"/>
      <c r="CV1389" s="5"/>
      <c r="CW1389" s="5"/>
      <c r="CX1389" s="5"/>
      <c r="CY1389" s="5"/>
      <c r="CZ1389" s="5"/>
      <c r="DA1389" s="5"/>
      <c r="DB1389" s="5"/>
      <c r="DC1389" s="5"/>
      <c r="DD1389" s="5"/>
      <c r="DE1389" s="5"/>
      <c r="DF1389" s="5"/>
      <c r="DG1389" s="5"/>
      <c r="DH1389" s="5"/>
      <c r="DI1389" s="5"/>
      <c r="DJ1389" s="5"/>
      <c r="DK1389" s="5"/>
      <c r="DL1389" s="5"/>
    </row>
    <row r="1390" spans="1:116" s="1" customFormat="1" ht="45.75" customHeight="1">
      <c r="A1390" s="13"/>
      <c r="B1390" s="73">
        <v>9</v>
      </c>
      <c r="C1390" s="424" t="s">
        <v>4989</v>
      </c>
      <c r="D1390" s="77" t="s">
        <v>4990</v>
      </c>
      <c r="E1390" s="79">
        <v>15000</v>
      </c>
      <c r="F1390" s="79">
        <v>0</v>
      </c>
      <c r="G1390" s="78"/>
      <c r="H1390" s="75">
        <f t="shared" si="23"/>
        <v>15000</v>
      </c>
      <c r="I1390" s="79" t="s">
        <v>5009</v>
      </c>
      <c r="J1390" s="79"/>
      <c r="K1390" s="79"/>
      <c r="L1390" s="79"/>
      <c r="M1390" s="79"/>
      <c r="N1390" s="79"/>
      <c r="O1390" s="79" t="s">
        <v>5021</v>
      </c>
      <c r="P1390" s="79" t="s">
        <v>5022</v>
      </c>
      <c r="Q1390" s="22"/>
      <c r="R1390" s="23"/>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5"/>
      <c r="BW1390" s="5"/>
      <c r="BX1390" s="5"/>
      <c r="BY1390" s="5"/>
      <c r="BZ1390" s="5"/>
      <c r="CA1390" s="5"/>
      <c r="CB1390" s="5"/>
      <c r="CC1390" s="5"/>
      <c r="CD1390" s="5"/>
      <c r="CE1390" s="5"/>
      <c r="CF1390" s="5"/>
      <c r="CG1390" s="5"/>
      <c r="CH1390" s="5"/>
      <c r="CI1390" s="5"/>
      <c r="CJ1390" s="5"/>
      <c r="CK1390" s="5"/>
      <c r="CL1390" s="5"/>
      <c r="CM1390" s="5"/>
      <c r="CN1390" s="5"/>
      <c r="CO1390" s="5"/>
      <c r="CP1390" s="5"/>
      <c r="CQ1390" s="5"/>
      <c r="CR1390" s="5"/>
      <c r="CS1390" s="5"/>
      <c r="CT1390" s="5"/>
      <c r="CU1390" s="5"/>
      <c r="CV1390" s="5"/>
      <c r="CW1390" s="5"/>
      <c r="CX1390" s="5"/>
      <c r="CY1390" s="5"/>
      <c r="CZ1390" s="5"/>
      <c r="DA1390" s="5"/>
      <c r="DB1390" s="5"/>
      <c r="DC1390" s="5"/>
      <c r="DD1390" s="5"/>
      <c r="DE1390" s="5"/>
      <c r="DF1390" s="5"/>
      <c r="DG1390" s="5"/>
      <c r="DH1390" s="5"/>
      <c r="DI1390" s="5"/>
      <c r="DJ1390" s="5"/>
      <c r="DK1390" s="5"/>
      <c r="DL1390" s="5"/>
    </row>
    <row r="1391" spans="1:116" s="1" customFormat="1" ht="45.75" customHeight="1">
      <c r="A1391" s="13"/>
      <c r="B1391" s="73">
        <v>10</v>
      </c>
      <c r="C1391" s="423" t="s">
        <v>4991</v>
      </c>
      <c r="D1391" s="77" t="s">
        <v>4992</v>
      </c>
      <c r="E1391" s="79">
        <v>18765</v>
      </c>
      <c r="F1391" s="79">
        <v>0</v>
      </c>
      <c r="G1391" s="83"/>
      <c r="H1391" s="75">
        <f t="shared" si="23"/>
        <v>18765</v>
      </c>
      <c r="I1391" s="79" t="s">
        <v>5009</v>
      </c>
      <c r="J1391" s="82"/>
      <c r="K1391" s="82"/>
      <c r="L1391" s="82"/>
      <c r="M1391" s="82"/>
      <c r="N1391" s="82"/>
      <c r="O1391" s="79" t="s">
        <v>5023</v>
      </c>
      <c r="P1391" s="79" t="s">
        <v>5024</v>
      </c>
      <c r="Q1391" s="22"/>
      <c r="R1391" s="23"/>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c r="BU1391" s="5"/>
      <c r="BV1391" s="5"/>
      <c r="BW1391" s="5"/>
      <c r="BX1391" s="5"/>
      <c r="BY1391" s="5"/>
      <c r="BZ1391" s="5"/>
      <c r="CA1391" s="5"/>
      <c r="CB1391" s="5"/>
      <c r="CC1391" s="5"/>
      <c r="CD1391" s="5"/>
      <c r="CE1391" s="5"/>
      <c r="CF1391" s="5"/>
      <c r="CG1391" s="5"/>
      <c r="CH1391" s="5"/>
      <c r="CI1391" s="5"/>
      <c r="CJ1391" s="5"/>
      <c r="CK1391" s="5"/>
      <c r="CL1391" s="5"/>
      <c r="CM1391" s="5"/>
      <c r="CN1391" s="5"/>
      <c r="CO1391" s="5"/>
      <c r="CP1391" s="5"/>
      <c r="CQ1391" s="5"/>
      <c r="CR1391" s="5"/>
      <c r="CS1391" s="5"/>
      <c r="CT1391" s="5"/>
      <c r="CU1391" s="5"/>
      <c r="CV1391" s="5"/>
      <c r="CW1391" s="5"/>
      <c r="CX1391" s="5"/>
      <c r="CY1391" s="5"/>
      <c r="CZ1391" s="5"/>
      <c r="DA1391" s="5"/>
      <c r="DB1391" s="5"/>
      <c r="DC1391" s="5"/>
      <c r="DD1391" s="5"/>
      <c r="DE1391" s="5"/>
      <c r="DF1391" s="5"/>
      <c r="DG1391" s="5"/>
      <c r="DH1391" s="5"/>
      <c r="DI1391" s="5"/>
      <c r="DJ1391" s="5"/>
      <c r="DK1391" s="5"/>
      <c r="DL1391" s="5"/>
    </row>
    <row r="1392" spans="1:116" s="1" customFormat="1" ht="45.75" customHeight="1">
      <c r="A1392" s="13"/>
      <c r="B1392" s="73">
        <v>11</v>
      </c>
      <c r="C1392" s="423" t="s">
        <v>4993</v>
      </c>
      <c r="D1392" s="77" t="s">
        <v>4992</v>
      </c>
      <c r="E1392" s="79">
        <v>60524</v>
      </c>
      <c r="F1392" s="79">
        <v>0</v>
      </c>
      <c r="G1392" s="83"/>
      <c r="H1392" s="75">
        <f t="shared" si="23"/>
        <v>60524</v>
      </c>
      <c r="I1392" s="79" t="s">
        <v>5010</v>
      </c>
      <c r="J1392" s="82"/>
      <c r="K1392" s="82"/>
      <c r="L1392" s="82"/>
      <c r="M1392" s="82"/>
      <c r="N1392" s="82"/>
      <c r="O1392" s="79" t="s">
        <v>5025</v>
      </c>
      <c r="P1392" s="79" t="s">
        <v>5026</v>
      </c>
      <c r="Q1392" s="22"/>
      <c r="R1392" s="23"/>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c r="BU1392" s="5"/>
      <c r="BV1392" s="5"/>
      <c r="BW1392" s="5"/>
      <c r="BX1392" s="5"/>
      <c r="BY1392" s="5"/>
      <c r="BZ1392" s="5"/>
      <c r="CA1392" s="5"/>
      <c r="CB1392" s="5"/>
      <c r="CC1392" s="5"/>
      <c r="CD1392" s="5"/>
      <c r="CE1392" s="5"/>
      <c r="CF1392" s="5"/>
      <c r="CG1392" s="5"/>
      <c r="CH1392" s="5"/>
      <c r="CI1392" s="5"/>
      <c r="CJ1392" s="5"/>
      <c r="CK1392" s="5"/>
      <c r="CL1392" s="5"/>
      <c r="CM1392" s="5"/>
      <c r="CN1392" s="5"/>
      <c r="CO1392" s="5"/>
      <c r="CP1392" s="5"/>
      <c r="CQ1392" s="5"/>
      <c r="CR1392" s="5"/>
      <c r="CS1392" s="5"/>
      <c r="CT1392" s="5"/>
      <c r="CU1392" s="5"/>
      <c r="CV1392" s="5"/>
      <c r="CW1392" s="5"/>
      <c r="CX1392" s="5"/>
      <c r="CY1392" s="5"/>
      <c r="CZ1392" s="5"/>
      <c r="DA1392" s="5"/>
      <c r="DB1392" s="5"/>
      <c r="DC1392" s="5"/>
      <c r="DD1392" s="5"/>
      <c r="DE1392" s="5"/>
      <c r="DF1392" s="5"/>
      <c r="DG1392" s="5"/>
      <c r="DH1392" s="5"/>
      <c r="DI1392" s="5"/>
      <c r="DJ1392" s="5"/>
      <c r="DK1392" s="5"/>
      <c r="DL1392" s="5"/>
    </row>
    <row r="1393" spans="1:116" s="1" customFormat="1" ht="45.75" customHeight="1">
      <c r="A1393" s="13"/>
      <c r="B1393" s="73">
        <v>12</v>
      </c>
      <c r="C1393" s="425" t="s">
        <v>814</v>
      </c>
      <c r="D1393" s="77" t="s">
        <v>815</v>
      </c>
      <c r="E1393" s="79">
        <v>9484</v>
      </c>
      <c r="F1393" s="79"/>
      <c r="G1393" s="83"/>
      <c r="H1393" s="75">
        <f t="shared" si="23"/>
        <v>9484</v>
      </c>
      <c r="I1393" s="79" t="s">
        <v>816</v>
      </c>
      <c r="J1393" s="82"/>
      <c r="K1393" s="82"/>
      <c r="L1393" s="82"/>
      <c r="M1393" s="82"/>
      <c r="N1393" s="82"/>
      <c r="O1393" s="79" t="s">
        <v>5027</v>
      </c>
      <c r="P1393" s="79" t="s">
        <v>5028</v>
      </c>
      <c r="Q1393" s="22"/>
      <c r="R1393" s="23"/>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c r="BU1393" s="5"/>
      <c r="BV1393" s="5"/>
      <c r="BW1393" s="5"/>
      <c r="BX1393" s="5"/>
      <c r="BY1393" s="5"/>
      <c r="BZ1393" s="5"/>
      <c r="CA1393" s="5"/>
      <c r="CB1393" s="5"/>
      <c r="CC1393" s="5"/>
      <c r="CD1393" s="5"/>
      <c r="CE1393" s="5"/>
      <c r="CF1393" s="5"/>
      <c r="CG1393" s="5"/>
      <c r="CH1393" s="5"/>
      <c r="CI1393" s="5"/>
      <c r="CJ1393" s="5"/>
      <c r="CK1393" s="5"/>
      <c r="CL1393" s="5"/>
      <c r="CM1393" s="5"/>
      <c r="CN1393" s="5"/>
      <c r="CO1393" s="5"/>
      <c r="CP1393" s="5"/>
      <c r="CQ1393" s="5"/>
      <c r="CR1393" s="5"/>
      <c r="CS1393" s="5"/>
      <c r="CT1393" s="5"/>
      <c r="CU1393" s="5"/>
      <c r="CV1393" s="5"/>
      <c r="CW1393" s="5"/>
      <c r="CX1393" s="5"/>
      <c r="CY1393" s="5"/>
      <c r="CZ1393" s="5"/>
      <c r="DA1393" s="5"/>
      <c r="DB1393" s="5"/>
      <c r="DC1393" s="5"/>
      <c r="DD1393" s="5"/>
      <c r="DE1393" s="5"/>
      <c r="DF1393" s="5"/>
      <c r="DG1393" s="5"/>
      <c r="DH1393" s="5"/>
      <c r="DI1393" s="5"/>
      <c r="DJ1393" s="5"/>
      <c r="DK1393" s="5"/>
      <c r="DL1393" s="5"/>
    </row>
    <row r="1394" spans="1:116" s="1" customFormat="1" ht="45.75" customHeight="1">
      <c r="A1394" s="13"/>
      <c r="B1394" s="73">
        <v>13</v>
      </c>
      <c r="C1394" s="426" t="s">
        <v>4994</v>
      </c>
      <c r="D1394" s="79" t="s">
        <v>817</v>
      </c>
      <c r="E1394" s="427">
        <v>39013</v>
      </c>
      <c r="F1394" s="427">
        <v>27513</v>
      </c>
      <c r="G1394" s="83"/>
      <c r="H1394" s="75">
        <f t="shared" si="23"/>
        <v>11500</v>
      </c>
      <c r="I1394" s="79" t="s">
        <v>818</v>
      </c>
      <c r="J1394" s="82"/>
      <c r="K1394" s="82"/>
      <c r="L1394" s="82"/>
      <c r="M1394" s="82"/>
      <c r="N1394" s="82"/>
      <c r="O1394" s="79" t="s">
        <v>5029</v>
      </c>
      <c r="P1394" s="79" t="s">
        <v>5030</v>
      </c>
      <c r="Q1394" s="22"/>
      <c r="R1394" s="23"/>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c r="BU1394" s="5"/>
      <c r="BV1394" s="5"/>
      <c r="BW1394" s="5"/>
      <c r="BX1394" s="5"/>
      <c r="BY1394" s="5"/>
      <c r="BZ1394" s="5"/>
      <c r="CA1394" s="5"/>
      <c r="CB1394" s="5"/>
      <c r="CC1394" s="5"/>
      <c r="CD1394" s="5"/>
      <c r="CE1394" s="5"/>
      <c r="CF1394" s="5"/>
      <c r="CG1394" s="5"/>
      <c r="CH1394" s="5"/>
      <c r="CI1394" s="5"/>
      <c r="CJ1394" s="5"/>
      <c r="CK1394" s="5"/>
      <c r="CL1394" s="5"/>
      <c r="CM1394" s="5"/>
      <c r="CN1394" s="5"/>
      <c r="CO1394" s="5"/>
      <c r="CP1394" s="5"/>
      <c r="CQ1394" s="5"/>
      <c r="CR1394" s="5"/>
      <c r="CS1394" s="5"/>
      <c r="CT1394" s="5"/>
      <c r="CU1394" s="5"/>
      <c r="CV1394" s="5"/>
      <c r="CW1394" s="5"/>
      <c r="CX1394" s="5"/>
      <c r="CY1394" s="5"/>
      <c r="CZ1394" s="5"/>
      <c r="DA1394" s="5"/>
      <c r="DB1394" s="5"/>
      <c r="DC1394" s="5"/>
      <c r="DD1394" s="5"/>
      <c r="DE1394" s="5"/>
      <c r="DF1394" s="5"/>
      <c r="DG1394" s="5"/>
      <c r="DH1394" s="5"/>
      <c r="DI1394" s="5"/>
      <c r="DJ1394" s="5"/>
      <c r="DK1394" s="5"/>
      <c r="DL1394" s="5"/>
    </row>
    <row r="1395" spans="1:116" s="1" customFormat="1" ht="45.75" customHeight="1">
      <c r="A1395" s="13"/>
      <c r="B1395" s="73">
        <v>14</v>
      </c>
      <c r="C1395" s="428" t="s">
        <v>819</v>
      </c>
      <c r="D1395" s="77" t="s">
        <v>820</v>
      </c>
      <c r="E1395" s="429">
        <v>8200</v>
      </c>
      <c r="F1395" s="429">
        <v>2200</v>
      </c>
      <c r="G1395" s="83"/>
      <c r="H1395" s="75">
        <f t="shared" si="23"/>
        <v>6000</v>
      </c>
      <c r="I1395" s="433" t="s">
        <v>821</v>
      </c>
      <c r="J1395" s="82"/>
      <c r="K1395" s="82"/>
      <c r="L1395" s="82"/>
      <c r="M1395" s="82"/>
      <c r="N1395" s="82"/>
      <c r="O1395" s="79" t="s">
        <v>5031</v>
      </c>
      <c r="P1395" s="79" t="s">
        <v>5032</v>
      </c>
      <c r="Q1395" s="22"/>
      <c r="R1395" s="23"/>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c r="BU1395" s="5"/>
      <c r="BV1395" s="5"/>
      <c r="BW1395" s="5"/>
      <c r="BX1395" s="5"/>
      <c r="BY1395" s="5"/>
      <c r="BZ1395" s="5"/>
      <c r="CA1395" s="5"/>
      <c r="CB1395" s="5"/>
      <c r="CC1395" s="5"/>
      <c r="CD1395" s="5"/>
      <c r="CE1395" s="5"/>
      <c r="CF1395" s="5"/>
      <c r="CG1395" s="5"/>
      <c r="CH1395" s="5"/>
      <c r="CI1395" s="5"/>
      <c r="CJ1395" s="5"/>
      <c r="CK1395" s="5"/>
      <c r="CL1395" s="5"/>
      <c r="CM1395" s="5"/>
      <c r="CN1395" s="5"/>
      <c r="CO1395" s="5"/>
      <c r="CP1395" s="5"/>
      <c r="CQ1395" s="5"/>
      <c r="CR1395" s="5"/>
      <c r="CS1395" s="5"/>
      <c r="CT1395" s="5"/>
      <c r="CU1395" s="5"/>
      <c r="CV1395" s="5"/>
      <c r="CW1395" s="5"/>
      <c r="CX1395" s="5"/>
      <c r="CY1395" s="5"/>
      <c r="CZ1395" s="5"/>
      <c r="DA1395" s="5"/>
      <c r="DB1395" s="5"/>
      <c r="DC1395" s="5"/>
      <c r="DD1395" s="5"/>
      <c r="DE1395" s="5"/>
      <c r="DF1395" s="5"/>
      <c r="DG1395" s="5"/>
      <c r="DH1395" s="5"/>
      <c r="DI1395" s="5"/>
      <c r="DJ1395" s="5"/>
      <c r="DK1395" s="5"/>
      <c r="DL1395" s="5"/>
    </row>
    <row r="1396" spans="1:116" s="1" customFormat="1" ht="45.75" customHeight="1">
      <c r="A1396" s="13"/>
      <c r="B1396" s="73">
        <v>15</v>
      </c>
      <c r="C1396" s="428" t="s">
        <v>822</v>
      </c>
      <c r="D1396" s="77" t="s">
        <v>823</v>
      </c>
      <c r="E1396" s="427">
        <v>7872</v>
      </c>
      <c r="F1396" s="427">
        <v>4525</v>
      </c>
      <c r="G1396" s="83"/>
      <c r="H1396" s="75">
        <f t="shared" si="23"/>
        <v>3347</v>
      </c>
      <c r="I1396" s="433" t="s">
        <v>5011</v>
      </c>
      <c r="J1396" s="82"/>
      <c r="K1396" s="82"/>
      <c r="L1396" s="82"/>
      <c r="M1396" s="82"/>
      <c r="N1396" s="82"/>
      <c r="O1396" s="79" t="s">
        <v>5033</v>
      </c>
      <c r="P1396" s="79" t="s">
        <v>5034</v>
      </c>
      <c r="Q1396" s="22"/>
      <c r="R1396" s="23"/>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c r="BU1396" s="5"/>
      <c r="BV1396" s="5"/>
      <c r="BW1396" s="5"/>
      <c r="BX1396" s="5"/>
      <c r="BY1396" s="5"/>
      <c r="BZ1396" s="5"/>
      <c r="CA1396" s="5"/>
      <c r="CB1396" s="5"/>
      <c r="CC1396" s="5"/>
      <c r="CD1396" s="5"/>
      <c r="CE1396" s="5"/>
      <c r="CF1396" s="5"/>
      <c r="CG1396" s="5"/>
      <c r="CH1396" s="5"/>
      <c r="CI1396" s="5"/>
      <c r="CJ1396" s="5"/>
      <c r="CK1396" s="5"/>
      <c r="CL1396" s="5"/>
      <c r="CM1396" s="5"/>
      <c r="CN1396" s="5"/>
      <c r="CO1396" s="5"/>
      <c r="CP1396" s="5"/>
      <c r="CQ1396" s="5"/>
      <c r="CR1396" s="5"/>
      <c r="CS1396" s="5"/>
      <c r="CT1396" s="5"/>
      <c r="CU1396" s="5"/>
      <c r="CV1396" s="5"/>
      <c r="CW1396" s="5"/>
      <c r="CX1396" s="5"/>
      <c r="CY1396" s="5"/>
      <c r="CZ1396" s="5"/>
      <c r="DA1396" s="5"/>
      <c r="DB1396" s="5"/>
      <c r="DC1396" s="5"/>
      <c r="DD1396" s="5"/>
      <c r="DE1396" s="5"/>
      <c r="DF1396" s="5"/>
      <c r="DG1396" s="5"/>
      <c r="DH1396" s="5"/>
      <c r="DI1396" s="5"/>
      <c r="DJ1396" s="5"/>
      <c r="DK1396" s="5"/>
      <c r="DL1396" s="5"/>
    </row>
    <row r="1397" spans="1:116" s="1" customFormat="1" ht="45.75" customHeight="1">
      <c r="A1397" s="13"/>
      <c r="B1397" s="73">
        <v>16</v>
      </c>
      <c r="C1397" s="430" t="s">
        <v>4995</v>
      </c>
      <c r="D1397" s="77" t="s">
        <v>825</v>
      </c>
      <c r="E1397" s="427">
        <v>156459</v>
      </c>
      <c r="F1397" s="427">
        <v>135759</v>
      </c>
      <c r="G1397" s="78"/>
      <c r="H1397" s="75">
        <f t="shared" si="23"/>
        <v>20700</v>
      </c>
      <c r="I1397" s="79" t="s">
        <v>826</v>
      </c>
      <c r="J1397" s="79"/>
      <c r="K1397" s="79"/>
      <c r="L1397" s="79"/>
      <c r="M1397" s="79"/>
      <c r="N1397" s="79"/>
      <c r="O1397" s="79" t="s">
        <v>5035</v>
      </c>
      <c r="P1397" s="79" t="s">
        <v>5036</v>
      </c>
      <c r="Q1397" s="22"/>
      <c r="R1397" s="23"/>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c r="BR1397" s="5"/>
      <c r="BS1397" s="5"/>
      <c r="BT1397" s="5"/>
      <c r="BU1397" s="5"/>
      <c r="BV1397" s="5"/>
      <c r="BW1397" s="5"/>
      <c r="BX1397" s="5"/>
      <c r="BY1397" s="5"/>
      <c r="BZ1397" s="5"/>
      <c r="CA1397" s="5"/>
      <c r="CB1397" s="5"/>
      <c r="CC1397" s="5"/>
      <c r="CD1397" s="5"/>
      <c r="CE1397" s="5"/>
      <c r="CF1397" s="5"/>
      <c r="CG1397" s="5"/>
      <c r="CH1397" s="5"/>
      <c r="CI1397" s="5"/>
      <c r="CJ1397" s="5"/>
      <c r="CK1397" s="5"/>
      <c r="CL1397" s="5"/>
      <c r="CM1397" s="5"/>
      <c r="CN1397" s="5"/>
      <c r="CO1397" s="5"/>
      <c r="CP1397" s="5"/>
      <c r="CQ1397" s="5"/>
      <c r="CR1397" s="5"/>
      <c r="CS1397" s="5"/>
      <c r="CT1397" s="5"/>
      <c r="CU1397" s="5"/>
      <c r="CV1397" s="5"/>
      <c r="CW1397" s="5"/>
      <c r="CX1397" s="5"/>
      <c r="CY1397" s="5"/>
      <c r="CZ1397" s="5"/>
      <c r="DA1397" s="5"/>
      <c r="DB1397" s="5"/>
      <c r="DC1397" s="5"/>
      <c r="DD1397" s="5"/>
      <c r="DE1397" s="5"/>
      <c r="DF1397" s="5"/>
      <c r="DG1397" s="5"/>
      <c r="DH1397" s="5"/>
      <c r="DI1397" s="5"/>
      <c r="DJ1397" s="5"/>
      <c r="DK1397" s="5"/>
      <c r="DL1397" s="5"/>
    </row>
    <row r="1398" spans="1:116" s="1" customFormat="1" ht="45.75" customHeight="1">
      <c r="A1398" s="13"/>
      <c r="B1398" s="73">
        <v>17</v>
      </c>
      <c r="C1398" s="428" t="s">
        <v>827</v>
      </c>
      <c r="D1398" s="77" t="s">
        <v>828</v>
      </c>
      <c r="E1398" s="427">
        <v>7896</v>
      </c>
      <c r="F1398" s="427">
        <v>0</v>
      </c>
      <c r="G1398" s="81"/>
      <c r="H1398" s="75">
        <f t="shared" si="23"/>
        <v>7896</v>
      </c>
      <c r="I1398" s="79" t="s">
        <v>824</v>
      </c>
      <c r="J1398" s="80"/>
      <c r="K1398" s="80"/>
      <c r="L1398" s="80"/>
      <c r="M1398" s="80"/>
      <c r="N1398" s="80"/>
      <c r="O1398" s="79" t="s">
        <v>5037</v>
      </c>
      <c r="P1398" s="79" t="s">
        <v>5038</v>
      </c>
      <c r="Q1398" s="22"/>
      <c r="R1398" s="23"/>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5"/>
      <c r="BW1398" s="5"/>
      <c r="BX1398" s="5"/>
      <c r="BY1398" s="5"/>
      <c r="BZ1398" s="5"/>
      <c r="CA1398" s="5"/>
      <c r="CB1398" s="5"/>
      <c r="CC1398" s="5"/>
      <c r="CD1398" s="5"/>
      <c r="CE1398" s="5"/>
      <c r="CF1398" s="5"/>
      <c r="CG1398" s="5"/>
      <c r="CH1398" s="5"/>
      <c r="CI1398" s="5"/>
      <c r="CJ1398" s="5"/>
      <c r="CK1398" s="5"/>
      <c r="CL1398" s="5"/>
      <c r="CM1398" s="5"/>
      <c r="CN1398" s="5"/>
      <c r="CO1398" s="5"/>
      <c r="CP1398" s="5"/>
      <c r="CQ1398" s="5"/>
      <c r="CR1398" s="5"/>
      <c r="CS1398" s="5"/>
      <c r="CT1398" s="5"/>
      <c r="CU1398" s="5"/>
      <c r="CV1398" s="5"/>
      <c r="CW1398" s="5"/>
      <c r="CX1398" s="5"/>
      <c r="CY1398" s="5"/>
      <c r="CZ1398" s="5"/>
      <c r="DA1398" s="5"/>
      <c r="DB1398" s="5"/>
      <c r="DC1398" s="5"/>
      <c r="DD1398" s="5"/>
      <c r="DE1398" s="5"/>
      <c r="DF1398" s="5"/>
      <c r="DG1398" s="5"/>
      <c r="DH1398" s="5"/>
      <c r="DI1398" s="5"/>
      <c r="DJ1398" s="5"/>
      <c r="DK1398" s="5"/>
      <c r="DL1398" s="5"/>
    </row>
    <row r="1399" spans="1:116" s="1" customFormat="1" ht="45.75" customHeight="1">
      <c r="A1399" s="13"/>
      <c r="B1399" s="73">
        <v>18</v>
      </c>
      <c r="C1399" s="428" t="s">
        <v>4996</v>
      </c>
      <c r="D1399" s="77" t="s">
        <v>4997</v>
      </c>
      <c r="E1399" s="427">
        <v>4828</v>
      </c>
      <c r="F1399" s="427">
        <v>0</v>
      </c>
      <c r="G1399" s="83"/>
      <c r="H1399" s="75">
        <f t="shared" si="23"/>
        <v>4828</v>
      </c>
      <c r="I1399" s="79" t="s">
        <v>824</v>
      </c>
      <c r="J1399" s="82"/>
      <c r="K1399" s="82"/>
      <c r="L1399" s="82"/>
      <c r="M1399" s="82"/>
      <c r="N1399" s="82"/>
      <c r="O1399" s="79" t="s">
        <v>5039</v>
      </c>
      <c r="P1399" s="79" t="s">
        <v>5040</v>
      </c>
      <c r="Q1399" s="22"/>
      <c r="R1399" s="23"/>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c r="BU1399" s="5"/>
      <c r="BV1399" s="5"/>
      <c r="BW1399" s="5"/>
      <c r="BX1399" s="5"/>
      <c r="BY1399" s="5"/>
      <c r="BZ1399" s="5"/>
      <c r="CA1399" s="5"/>
      <c r="CB1399" s="5"/>
      <c r="CC1399" s="5"/>
      <c r="CD1399" s="5"/>
      <c r="CE1399" s="5"/>
      <c r="CF1399" s="5"/>
      <c r="CG1399" s="5"/>
      <c r="CH1399" s="5"/>
      <c r="CI1399" s="5"/>
      <c r="CJ1399" s="5"/>
      <c r="CK1399" s="5"/>
      <c r="CL1399" s="5"/>
      <c r="CM1399" s="5"/>
      <c r="CN1399" s="5"/>
      <c r="CO1399" s="5"/>
      <c r="CP1399" s="5"/>
      <c r="CQ1399" s="5"/>
      <c r="CR1399" s="5"/>
      <c r="CS1399" s="5"/>
      <c r="CT1399" s="5"/>
      <c r="CU1399" s="5"/>
      <c r="CV1399" s="5"/>
      <c r="CW1399" s="5"/>
      <c r="CX1399" s="5"/>
      <c r="CY1399" s="5"/>
      <c r="CZ1399" s="5"/>
      <c r="DA1399" s="5"/>
      <c r="DB1399" s="5"/>
      <c r="DC1399" s="5"/>
      <c r="DD1399" s="5"/>
      <c r="DE1399" s="5"/>
      <c r="DF1399" s="5"/>
      <c r="DG1399" s="5"/>
      <c r="DH1399" s="5"/>
      <c r="DI1399" s="5"/>
      <c r="DJ1399" s="5"/>
      <c r="DK1399" s="5"/>
      <c r="DL1399" s="5"/>
    </row>
    <row r="1400" spans="1:116" s="1" customFormat="1" ht="45.75" customHeight="1">
      <c r="A1400" s="13"/>
      <c r="B1400" s="73">
        <v>19</v>
      </c>
      <c r="C1400" s="430" t="s">
        <v>4998</v>
      </c>
      <c r="D1400" s="77" t="s">
        <v>4999</v>
      </c>
      <c r="E1400" s="427">
        <v>15202</v>
      </c>
      <c r="F1400" s="427">
        <v>10002</v>
      </c>
      <c r="G1400" s="83"/>
      <c r="H1400" s="75">
        <f t="shared" si="23"/>
        <v>5200</v>
      </c>
      <c r="I1400" s="79" t="s">
        <v>824</v>
      </c>
      <c r="J1400" s="82"/>
      <c r="K1400" s="82"/>
      <c r="L1400" s="82"/>
      <c r="M1400" s="82"/>
      <c r="N1400" s="82"/>
      <c r="O1400" s="79" t="s">
        <v>5041</v>
      </c>
      <c r="P1400" s="79" t="s">
        <v>5042</v>
      </c>
      <c r="Q1400" s="22"/>
      <c r="R1400" s="23"/>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c r="BN1400" s="5"/>
      <c r="BO1400" s="5"/>
      <c r="BP1400" s="5"/>
      <c r="BQ1400" s="5"/>
      <c r="BR1400" s="5"/>
      <c r="BS1400" s="5"/>
      <c r="BT1400" s="5"/>
      <c r="BU1400" s="5"/>
      <c r="BV1400" s="5"/>
      <c r="BW1400" s="5"/>
      <c r="BX1400" s="5"/>
      <c r="BY1400" s="5"/>
      <c r="BZ1400" s="5"/>
      <c r="CA1400" s="5"/>
      <c r="CB1400" s="5"/>
      <c r="CC1400" s="5"/>
      <c r="CD1400" s="5"/>
      <c r="CE1400" s="5"/>
      <c r="CF1400" s="5"/>
      <c r="CG1400" s="5"/>
      <c r="CH1400" s="5"/>
      <c r="CI1400" s="5"/>
      <c r="CJ1400" s="5"/>
      <c r="CK1400" s="5"/>
      <c r="CL1400" s="5"/>
      <c r="CM1400" s="5"/>
      <c r="CN1400" s="5"/>
      <c r="CO1400" s="5"/>
      <c r="CP1400" s="5"/>
      <c r="CQ1400" s="5"/>
      <c r="CR1400" s="5"/>
      <c r="CS1400" s="5"/>
      <c r="CT1400" s="5"/>
      <c r="CU1400" s="5"/>
      <c r="CV1400" s="5"/>
      <c r="CW1400" s="5"/>
      <c r="CX1400" s="5"/>
      <c r="CY1400" s="5"/>
      <c r="CZ1400" s="5"/>
      <c r="DA1400" s="5"/>
      <c r="DB1400" s="5"/>
      <c r="DC1400" s="5"/>
      <c r="DD1400" s="5"/>
      <c r="DE1400" s="5"/>
      <c r="DF1400" s="5"/>
      <c r="DG1400" s="5"/>
      <c r="DH1400" s="5"/>
      <c r="DI1400" s="5"/>
      <c r="DJ1400" s="5"/>
      <c r="DK1400" s="5"/>
      <c r="DL1400" s="5"/>
    </row>
    <row r="1401" spans="1:116" s="1" customFormat="1" ht="45.75" customHeight="1">
      <c r="A1401" s="13"/>
      <c r="B1401" s="73">
        <v>20</v>
      </c>
      <c r="C1401" s="425" t="s">
        <v>810</v>
      </c>
      <c r="D1401" s="431" t="s">
        <v>5000</v>
      </c>
      <c r="E1401" s="432">
        <v>204125</v>
      </c>
      <c r="F1401" s="432">
        <v>103000</v>
      </c>
      <c r="G1401" s="83"/>
      <c r="H1401" s="75">
        <f t="shared" si="23"/>
        <v>101125</v>
      </c>
      <c r="I1401" s="79" t="s">
        <v>5012</v>
      </c>
      <c r="J1401" s="82"/>
      <c r="K1401" s="82"/>
      <c r="L1401" s="82"/>
      <c r="M1401" s="82"/>
      <c r="N1401" s="82"/>
      <c r="O1401" s="79" t="s">
        <v>5043</v>
      </c>
      <c r="P1401" s="79" t="s">
        <v>5044</v>
      </c>
      <c r="Q1401" s="22"/>
      <c r="R1401" s="23"/>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c r="DE1401" s="5"/>
      <c r="DF1401" s="5"/>
      <c r="DG1401" s="5"/>
      <c r="DH1401" s="5"/>
      <c r="DI1401" s="5"/>
      <c r="DJ1401" s="5"/>
      <c r="DK1401" s="5"/>
      <c r="DL1401" s="5"/>
    </row>
    <row r="1402" spans="1:116" s="1" customFormat="1" ht="45.75" customHeight="1">
      <c r="A1402" s="13"/>
      <c r="B1402" s="73">
        <v>21</v>
      </c>
      <c r="C1402" s="428" t="s">
        <v>811</v>
      </c>
      <c r="D1402" s="431" t="s">
        <v>5001</v>
      </c>
      <c r="E1402" s="432">
        <v>160487</v>
      </c>
      <c r="F1402" s="432">
        <v>74181</v>
      </c>
      <c r="G1402" s="83"/>
      <c r="H1402" s="75">
        <f t="shared" si="23"/>
        <v>86306</v>
      </c>
      <c r="I1402" s="79" t="s">
        <v>5013</v>
      </c>
      <c r="J1402" s="82"/>
      <c r="K1402" s="82"/>
      <c r="L1402" s="82"/>
      <c r="M1402" s="82"/>
      <c r="N1402" s="82"/>
      <c r="O1402" s="79" t="s">
        <v>5045</v>
      </c>
      <c r="P1402" s="79" t="s">
        <v>5046</v>
      </c>
      <c r="Q1402" s="22"/>
      <c r="R1402" s="23"/>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c r="DE1402" s="5"/>
      <c r="DF1402" s="5"/>
      <c r="DG1402" s="5"/>
      <c r="DH1402" s="5"/>
      <c r="DI1402" s="5"/>
      <c r="DJ1402" s="5"/>
      <c r="DK1402" s="5"/>
      <c r="DL1402" s="5"/>
    </row>
    <row r="1403" spans="1:116" s="1" customFormat="1" ht="45.75" customHeight="1">
      <c r="A1403" s="13"/>
      <c r="B1403" s="73">
        <v>22</v>
      </c>
      <c r="C1403" s="428" t="s">
        <v>5002</v>
      </c>
      <c r="D1403" s="433" t="s">
        <v>5003</v>
      </c>
      <c r="E1403" s="434">
        <v>114512</v>
      </c>
      <c r="F1403" s="435">
        <v>63043</v>
      </c>
      <c r="G1403" s="83"/>
      <c r="H1403" s="75">
        <f t="shared" si="23"/>
        <v>51469</v>
      </c>
      <c r="I1403" s="79" t="s">
        <v>5012</v>
      </c>
      <c r="J1403" s="82"/>
      <c r="K1403" s="82"/>
      <c r="L1403" s="82"/>
      <c r="M1403" s="82"/>
      <c r="N1403" s="82"/>
      <c r="O1403" s="79" t="s">
        <v>5047</v>
      </c>
      <c r="P1403" s="79" t="s">
        <v>5048</v>
      </c>
      <c r="Q1403" s="22"/>
      <c r="R1403" s="23"/>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c r="DE1403" s="5"/>
      <c r="DF1403" s="5"/>
      <c r="DG1403" s="5"/>
      <c r="DH1403" s="5"/>
      <c r="DI1403" s="5"/>
      <c r="DJ1403" s="5"/>
      <c r="DK1403" s="5"/>
      <c r="DL1403" s="5"/>
    </row>
    <row r="1404" spans="1:116" s="1" customFormat="1" ht="45.75" customHeight="1">
      <c r="A1404" s="13"/>
      <c r="B1404" s="73">
        <v>23</v>
      </c>
      <c r="C1404" s="428" t="s">
        <v>812</v>
      </c>
      <c r="D1404" s="431" t="s">
        <v>5000</v>
      </c>
      <c r="E1404" s="434">
        <v>11000</v>
      </c>
      <c r="F1404" s="435">
        <v>2937</v>
      </c>
      <c r="G1404" s="83"/>
      <c r="H1404" s="75">
        <f t="shared" si="23"/>
        <v>8063</v>
      </c>
      <c r="I1404" s="79" t="s">
        <v>5010</v>
      </c>
      <c r="J1404" s="82"/>
      <c r="K1404" s="82"/>
      <c r="L1404" s="82"/>
      <c r="M1404" s="82"/>
      <c r="N1404" s="82"/>
      <c r="O1404" s="79" t="s">
        <v>5049</v>
      </c>
      <c r="P1404" s="79" t="s">
        <v>5050</v>
      </c>
      <c r="Q1404" s="22"/>
      <c r="R1404" s="23"/>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c r="DE1404" s="5"/>
      <c r="DF1404" s="5"/>
      <c r="DG1404" s="5"/>
      <c r="DH1404" s="5"/>
      <c r="DI1404" s="5"/>
      <c r="DJ1404" s="5"/>
      <c r="DK1404" s="5"/>
      <c r="DL1404" s="5"/>
    </row>
    <row r="1405" spans="1:116" s="1" customFormat="1" ht="45.75" customHeight="1">
      <c r="A1405" s="13"/>
      <c r="B1405" s="73">
        <v>24</v>
      </c>
      <c r="C1405" s="436" t="s">
        <v>5004</v>
      </c>
      <c r="D1405" s="431" t="s">
        <v>5005</v>
      </c>
      <c r="E1405" s="434">
        <v>683000</v>
      </c>
      <c r="F1405" s="435"/>
      <c r="G1405" s="81"/>
      <c r="H1405" s="75">
        <f t="shared" si="23"/>
        <v>683000</v>
      </c>
      <c r="I1405" s="79" t="s">
        <v>5012</v>
      </c>
      <c r="J1405" s="80"/>
      <c r="K1405" s="80"/>
      <c r="L1405" s="80"/>
      <c r="M1405" s="80"/>
      <c r="N1405" s="80"/>
      <c r="O1405" s="79" t="s">
        <v>5051</v>
      </c>
      <c r="P1405" s="79" t="s">
        <v>5052</v>
      </c>
      <c r="Q1405" s="22"/>
      <c r="R1405" s="23"/>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5"/>
      <c r="BR1405" s="5"/>
      <c r="BS1405" s="5"/>
      <c r="BT1405" s="5"/>
      <c r="BU1405" s="5"/>
      <c r="BV1405" s="5"/>
      <c r="BW1405" s="5"/>
      <c r="BX1405" s="5"/>
      <c r="BY1405" s="5"/>
      <c r="BZ1405" s="5"/>
      <c r="CA1405" s="5"/>
      <c r="CB1405" s="5"/>
      <c r="CC1405" s="5"/>
      <c r="CD1405" s="5"/>
      <c r="CE1405" s="5"/>
      <c r="CF1405" s="5"/>
      <c r="CG1405" s="5"/>
      <c r="CH1405" s="5"/>
      <c r="CI1405" s="5"/>
      <c r="CJ1405" s="5"/>
      <c r="CK1405" s="5"/>
      <c r="CL1405" s="5"/>
      <c r="CM1405" s="5"/>
      <c r="CN1405" s="5"/>
      <c r="CO1405" s="5"/>
      <c r="CP1405" s="5"/>
      <c r="CQ1405" s="5"/>
      <c r="CR1405" s="5"/>
      <c r="CS1405" s="5"/>
      <c r="CT1405" s="5"/>
      <c r="CU1405" s="5"/>
      <c r="CV1405" s="5"/>
      <c r="CW1405" s="5"/>
      <c r="CX1405" s="5"/>
      <c r="CY1405" s="5"/>
      <c r="CZ1405" s="5"/>
      <c r="DA1405" s="5"/>
      <c r="DB1405" s="5"/>
      <c r="DC1405" s="5"/>
      <c r="DD1405" s="5"/>
      <c r="DE1405" s="5"/>
      <c r="DF1405" s="5"/>
      <c r="DG1405" s="5"/>
      <c r="DH1405" s="5"/>
      <c r="DI1405" s="5"/>
      <c r="DJ1405" s="5"/>
      <c r="DK1405" s="5"/>
      <c r="DL1405" s="5"/>
    </row>
    <row r="1406" spans="1:116" s="1" customFormat="1" ht="45.75" customHeight="1">
      <c r="A1406" s="13"/>
      <c r="B1406" s="357">
        <v>25</v>
      </c>
      <c r="C1406" s="426" t="s">
        <v>5006</v>
      </c>
      <c r="D1406" s="437" t="s">
        <v>5007</v>
      </c>
      <c r="E1406" s="438">
        <v>7350</v>
      </c>
      <c r="F1406" s="438">
        <v>4700</v>
      </c>
      <c r="G1406" s="157"/>
      <c r="H1406" s="75">
        <f t="shared" si="23"/>
        <v>2650</v>
      </c>
      <c r="I1406" s="79" t="s">
        <v>67</v>
      </c>
      <c r="J1406" s="360"/>
      <c r="K1406" s="360"/>
      <c r="L1406" s="360"/>
      <c r="M1406" s="360"/>
      <c r="N1406" s="360"/>
      <c r="O1406" s="79" t="s">
        <v>5053</v>
      </c>
      <c r="P1406" s="437" t="s">
        <v>806</v>
      </c>
      <c r="Q1406" s="22"/>
      <c r="R1406" s="23"/>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5"/>
      <c r="BW1406" s="5"/>
      <c r="BX1406" s="5"/>
      <c r="BY1406" s="5"/>
      <c r="BZ1406" s="5"/>
      <c r="CA1406" s="5"/>
      <c r="CB1406" s="5"/>
      <c r="CC1406" s="5"/>
      <c r="CD1406" s="5"/>
      <c r="CE1406" s="5"/>
      <c r="CF1406" s="5"/>
      <c r="CG1406" s="5"/>
      <c r="CH1406" s="5"/>
      <c r="CI1406" s="5"/>
      <c r="CJ1406" s="5"/>
      <c r="CK1406" s="5"/>
      <c r="CL1406" s="5"/>
      <c r="CM1406" s="5"/>
      <c r="CN1406" s="5"/>
      <c r="CO1406" s="5"/>
      <c r="CP1406" s="5"/>
      <c r="CQ1406" s="5"/>
      <c r="CR1406" s="5"/>
      <c r="CS1406" s="5"/>
      <c r="CT1406" s="5"/>
      <c r="CU1406" s="5"/>
      <c r="CV1406" s="5"/>
      <c r="CW1406" s="5"/>
      <c r="CX1406" s="5"/>
      <c r="CY1406" s="5"/>
      <c r="CZ1406" s="5"/>
      <c r="DA1406" s="5"/>
      <c r="DB1406" s="5"/>
      <c r="DC1406" s="5"/>
      <c r="DD1406" s="5"/>
      <c r="DE1406" s="5"/>
      <c r="DF1406" s="5"/>
      <c r="DG1406" s="5"/>
      <c r="DH1406" s="5"/>
      <c r="DI1406" s="5"/>
      <c r="DJ1406" s="5"/>
      <c r="DK1406" s="5"/>
      <c r="DL1406" s="5"/>
    </row>
    <row r="1407" spans="1:116" s="1" customFormat="1" ht="45.75" customHeight="1">
      <c r="A1407" s="13"/>
      <c r="B1407" s="357">
        <v>26</v>
      </c>
      <c r="C1407" s="425" t="s">
        <v>808</v>
      </c>
      <c r="D1407" s="77" t="s">
        <v>807</v>
      </c>
      <c r="E1407" s="79">
        <v>22268</v>
      </c>
      <c r="F1407" s="79">
        <v>7768</v>
      </c>
      <c r="G1407" s="157"/>
      <c r="H1407" s="75">
        <f t="shared" si="23"/>
        <v>14500</v>
      </c>
      <c r="I1407" s="79" t="s">
        <v>67</v>
      </c>
      <c r="J1407" s="360"/>
      <c r="K1407" s="360"/>
      <c r="L1407" s="360"/>
      <c r="M1407" s="360"/>
      <c r="N1407" s="360"/>
      <c r="O1407" s="79" t="s">
        <v>5054</v>
      </c>
      <c r="P1407" s="79" t="s">
        <v>809</v>
      </c>
      <c r="Q1407" s="22"/>
      <c r="R1407" s="23"/>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c r="BU1407" s="5"/>
      <c r="BV1407" s="5"/>
      <c r="BW1407" s="5"/>
      <c r="BX1407" s="5"/>
      <c r="BY1407" s="5"/>
      <c r="BZ1407" s="5"/>
      <c r="CA1407" s="5"/>
      <c r="CB1407" s="5"/>
      <c r="CC1407" s="5"/>
      <c r="CD1407" s="5"/>
      <c r="CE1407" s="5"/>
      <c r="CF1407" s="5"/>
      <c r="CG1407" s="5"/>
      <c r="CH1407" s="5"/>
      <c r="CI1407" s="5"/>
      <c r="CJ1407" s="5"/>
      <c r="CK1407" s="5"/>
      <c r="CL1407" s="5"/>
      <c r="CM1407" s="5"/>
      <c r="CN1407" s="5"/>
      <c r="CO1407" s="5"/>
      <c r="CP1407" s="5"/>
      <c r="CQ1407" s="5"/>
      <c r="CR1407" s="5"/>
      <c r="CS1407" s="5"/>
      <c r="CT1407" s="5"/>
      <c r="CU1407" s="5"/>
      <c r="CV1407" s="5"/>
      <c r="CW1407" s="5"/>
      <c r="CX1407" s="5"/>
      <c r="CY1407" s="5"/>
      <c r="CZ1407" s="5"/>
      <c r="DA1407" s="5"/>
      <c r="DB1407" s="5"/>
      <c r="DC1407" s="5"/>
      <c r="DD1407" s="5"/>
      <c r="DE1407" s="5"/>
      <c r="DF1407" s="5"/>
      <c r="DG1407" s="5"/>
      <c r="DH1407" s="5"/>
      <c r="DI1407" s="5"/>
      <c r="DJ1407" s="5"/>
      <c r="DK1407" s="5"/>
      <c r="DL1407" s="5"/>
    </row>
    <row r="1408" spans="1:116" s="1" customFormat="1" ht="45.75" customHeight="1">
      <c r="A1408" s="13"/>
      <c r="B1408" s="357">
        <v>27</v>
      </c>
      <c r="C1408" s="426" t="s">
        <v>829</v>
      </c>
      <c r="D1408" s="437" t="s">
        <v>830</v>
      </c>
      <c r="E1408" s="438">
        <v>36706</v>
      </c>
      <c r="F1408" s="438">
        <v>7706</v>
      </c>
      <c r="G1408" s="157"/>
      <c r="H1408" s="75">
        <f t="shared" si="23"/>
        <v>29000</v>
      </c>
      <c r="I1408" s="79" t="s">
        <v>824</v>
      </c>
      <c r="J1408" s="360"/>
      <c r="K1408" s="360"/>
      <c r="L1408" s="360"/>
      <c r="M1408" s="360"/>
      <c r="N1408" s="360"/>
      <c r="O1408" s="79" t="s">
        <v>5055</v>
      </c>
      <c r="P1408" s="437" t="s">
        <v>831</v>
      </c>
      <c r="Q1408" s="22"/>
      <c r="R1408" s="23"/>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c r="BU1408" s="5"/>
      <c r="BV1408" s="5"/>
      <c r="BW1408" s="5"/>
      <c r="BX1408" s="5"/>
      <c r="BY1408" s="5"/>
      <c r="BZ1408" s="5"/>
      <c r="CA1408" s="5"/>
      <c r="CB1408" s="5"/>
      <c r="CC1408" s="5"/>
      <c r="CD1408" s="5"/>
      <c r="CE1408" s="5"/>
      <c r="CF1408" s="5"/>
      <c r="CG1408" s="5"/>
      <c r="CH1408" s="5"/>
      <c r="CI1408" s="5"/>
      <c r="CJ1408" s="5"/>
      <c r="CK1408" s="5"/>
      <c r="CL1408" s="5"/>
      <c r="CM1408" s="5"/>
      <c r="CN1408" s="5"/>
      <c r="CO1408" s="5"/>
      <c r="CP1408" s="5"/>
      <c r="CQ1408" s="5"/>
      <c r="CR1408" s="5"/>
      <c r="CS1408" s="5"/>
      <c r="CT1408" s="5"/>
      <c r="CU1408" s="5"/>
      <c r="CV1408" s="5"/>
      <c r="CW1408" s="5"/>
      <c r="CX1408" s="5"/>
      <c r="CY1408" s="5"/>
      <c r="CZ1408" s="5"/>
      <c r="DA1408" s="5"/>
      <c r="DB1408" s="5"/>
      <c r="DC1408" s="5"/>
      <c r="DD1408" s="5"/>
      <c r="DE1408" s="5"/>
      <c r="DF1408" s="5"/>
      <c r="DG1408" s="5"/>
      <c r="DH1408" s="5"/>
      <c r="DI1408" s="5"/>
      <c r="DJ1408" s="5"/>
      <c r="DK1408" s="5"/>
      <c r="DL1408" s="5"/>
    </row>
    <row r="1409" spans="1:116" s="1" customFormat="1" ht="45.75" customHeight="1">
      <c r="A1409" s="13"/>
      <c r="B1409" s="357"/>
      <c r="C1409" s="358"/>
      <c r="D1409" s="358"/>
      <c r="E1409" s="157"/>
      <c r="F1409" s="157"/>
      <c r="G1409" s="157"/>
      <c r="H1409" s="75">
        <f t="shared" si="23"/>
        <v>0</v>
      </c>
      <c r="I1409" s="359"/>
      <c r="J1409" s="360"/>
      <c r="K1409" s="360"/>
      <c r="L1409" s="360"/>
      <c r="M1409" s="360"/>
      <c r="N1409" s="360"/>
      <c r="O1409" s="359"/>
      <c r="P1409" s="358"/>
      <c r="Q1409" s="22"/>
      <c r="R1409" s="23"/>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5"/>
      <c r="BR1409" s="5"/>
      <c r="BS1409" s="5"/>
      <c r="BT1409" s="5"/>
      <c r="BU1409" s="5"/>
      <c r="BV1409" s="5"/>
      <c r="BW1409" s="5"/>
      <c r="BX1409" s="5"/>
      <c r="BY1409" s="5"/>
      <c r="BZ1409" s="5"/>
      <c r="CA1409" s="5"/>
      <c r="CB1409" s="5"/>
      <c r="CC1409" s="5"/>
      <c r="CD1409" s="5"/>
      <c r="CE1409" s="5"/>
      <c r="CF1409" s="5"/>
      <c r="CG1409" s="5"/>
      <c r="CH1409" s="5"/>
      <c r="CI1409" s="5"/>
      <c r="CJ1409" s="5"/>
      <c r="CK1409" s="5"/>
      <c r="CL1409" s="5"/>
      <c r="CM1409" s="5"/>
      <c r="CN1409" s="5"/>
      <c r="CO1409" s="5"/>
      <c r="CP1409" s="5"/>
      <c r="CQ1409" s="5"/>
      <c r="CR1409" s="5"/>
      <c r="CS1409" s="5"/>
      <c r="CT1409" s="5"/>
      <c r="CU1409" s="5"/>
      <c r="CV1409" s="5"/>
      <c r="CW1409" s="5"/>
      <c r="CX1409" s="5"/>
      <c r="CY1409" s="5"/>
      <c r="CZ1409" s="5"/>
      <c r="DA1409" s="5"/>
      <c r="DB1409" s="5"/>
      <c r="DC1409" s="5"/>
      <c r="DD1409" s="5"/>
      <c r="DE1409" s="5"/>
      <c r="DF1409" s="5"/>
      <c r="DG1409" s="5"/>
      <c r="DH1409" s="5"/>
      <c r="DI1409" s="5"/>
      <c r="DJ1409" s="5"/>
      <c r="DK1409" s="5"/>
      <c r="DL1409" s="5"/>
    </row>
    <row r="1410" spans="1:116" s="1" customFormat="1" ht="13.5" customHeight="1">
      <c r="A1410" s="13"/>
      <c r="B1410" s="21"/>
      <c r="C1410" s="22"/>
      <c r="D1410" s="22"/>
      <c r="E1410" s="22"/>
      <c r="F1410" s="22"/>
      <c r="G1410" s="22"/>
      <c r="H1410" s="75">
        <f t="shared" si="23"/>
        <v>0</v>
      </c>
      <c r="I1410" s="22"/>
      <c r="J1410" s="22"/>
      <c r="K1410" s="22"/>
      <c r="L1410" s="22"/>
      <c r="M1410" s="22"/>
      <c r="N1410" s="22"/>
      <c r="O1410" s="22"/>
      <c r="P1410" s="22"/>
      <c r="Q1410" s="22"/>
      <c r="R1410" s="23"/>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5"/>
      <c r="BR1410" s="5"/>
      <c r="BS1410" s="5"/>
      <c r="BT1410" s="5"/>
      <c r="BU1410" s="5"/>
      <c r="BV1410" s="5"/>
      <c r="BW1410" s="5"/>
      <c r="BX1410" s="5"/>
      <c r="BY1410" s="5"/>
      <c r="BZ1410" s="5"/>
      <c r="CA1410" s="5"/>
      <c r="CB1410" s="5"/>
      <c r="CC1410" s="5"/>
      <c r="CD1410" s="5"/>
      <c r="CE1410" s="5"/>
      <c r="CF1410" s="5"/>
      <c r="CG1410" s="5"/>
      <c r="CH1410" s="5"/>
      <c r="CI1410" s="5"/>
      <c r="CJ1410" s="5"/>
      <c r="CK1410" s="5"/>
      <c r="CL1410" s="5"/>
      <c r="CM1410" s="5"/>
      <c r="CN1410" s="5"/>
      <c r="CO1410" s="5"/>
      <c r="CP1410" s="5"/>
      <c r="CQ1410" s="5"/>
      <c r="CR1410" s="5"/>
      <c r="CS1410" s="5"/>
      <c r="CT1410" s="5"/>
      <c r="CU1410" s="5"/>
      <c r="CV1410" s="5"/>
      <c r="CW1410" s="5"/>
      <c r="CX1410" s="5"/>
      <c r="CY1410" s="5"/>
      <c r="CZ1410" s="5"/>
      <c r="DA1410" s="5"/>
      <c r="DB1410" s="5"/>
      <c r="DC1410" s="5"/>
      <c r="DD1410" s="5"/>
      <c r="DE1410" s="5"/>
      <c r="DF1410" s="5"/>
      <c r="DG1410" s="5"/>
      <c r="DH1410" s="5"/>
      <c r="DI1410" s="5"/>
      <c r="DJ1410" s="5"/>
      <c r="DK1410" s="5"/>
      <c r="DL1410" s="5"/>
    </row>
    <row r="1411" spans="1:116" s="1" customFormat="1" ht="17.25" customHeight="1">
      <c r="A1411" s="150" t="s">
        <v>45</v>
      </c>
      <c r="B1411" s="519" t="s">
        <v>46</v>
      </c>
      <c r="C1411" s="540"/>
      <c r="D1411" s="540"/>
      <c r="E1411" s="540"/>
      <c r="F1411" s="540"/>
      <c r="G1411" s="540"/>
      <c r="H1411" s="540"/>
      <c r="I1411" s="540"/>
      <c r="J1411" s="540"/>
      <c r="K1411" s="540"/>
      <c r="L1411" s="540"/>
      <c r="M1411" s="540"/>
      <c r="N1411" s="540"/>
      <c r="O1411" s="540"/>
      <c r="P1411" s="540"/>
      <c r="Q1411" s="540"/>
      <c r="R1411" s="541"/>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c r="BU1411" s="5"/>
      <c r="BV1411" s="5"/>
      <c r="BW1411" s="5"/>
      <c r="BX1411" s="5"/>
      <c r="BY1411" s="5"/>
      <c r="BZ1411" s="5"/>
      <c r="CA1411" s="5"/>
      <c r="CB1411" s="5"/>
      <c r="CC1411" s="5"/>
      <c r="CD1411" s="5"/>
      <c r="CE1411" s="5"/>
      <c r="CF1411" s="5"/>
      <c r="CG1411" s="5"/>
      <c r="CH1411" s="5"/>
      <c r="CI1411" s="5"/>
      <c r="CJ1411" s="5"/>
      <c r="CK1411" s="5"/>
      <c r="CL1411" s="5"/>
      <c r="CM1411" s="5"/>
      <c r="CN1411" s="5"/>
      <c r="CO1411" s="5"/>
      <c r="CP1411" s="5"/>
      <c r="CQ1411" s="5"/>
      <c r="CR1411" s="5"/>
      <c r="CS1411" s="5"/>
      <c r="CT1411" s="5"/>
      <c r="CU1411" s="5"/>
      <c r="CV1411" s="5"/>
      <c r="CW1411" s="5"/>
      <c r="CX1411" s="5"/>
      <c r="CY1411" s="5"/>
      <c r="CZ1411" s="5"/>
      <c r="DA1411" s="5"/>
      <c r="DB1411" s="5"/>
      <c r="DC1411" s="5"/>
      <c r="DD1411" s="5"/>
      <c r="DE1411" s="5"/>
      <c r="DF1411" s="5"/>
      <c r="DG1411" s="5"/>
      <c r="DH1411" s="5"/>
      <c r="DI1411" s="5"/>
      <c r="DJ1411" s="5"/>
      <c r="DK1411" s="5"/>
      <c r="DL1411" s="5"/>
    </row>
    <row r="1412" spans="1:116" s="1" customFormat="1" ht="13.5" customHeight="1">
      <c r="A1412" s="13"/>
      <c r="B1412" s="24" t="s">
        <v>30</v>
      </c>
      <c r="C1412" s="24">
        <v>7</v>
      </c>
      <c r="D1412" s="24"/>
      <c r="E1412" s="25">
        <f>SUM(E1413:E1420)</f>
        <v>448010</v>
      </c>
      <c r="F1412" s="25">
        <f>SUM(F1413:F1420)</f>
        <v>28500</v>
      </c>
      <c r="G1412" s="25">
        <f>SUM(G1413:G1420)</f>
        <v>0</v>
      </c>
      <c r="H1412" s="25">
        <f>SUM(H1413:H1420)</f>
        <v>419510</v>
      </c>
      <c r="I1412" s="24"/>
      <c r="J1412" s="24"/>
      <c r="K1412" s="24"/>
      <c r="L1412" s="24"/>
      <c r="M1412" s="24"/>
      <c r="N1412" s="24"/>
      <c r="O1412" s="24"/>
      <c r="P1412" s="24"/>
      <c r="Q1412" s="24"/>
      <c r="R1412" s="24"/>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c r="BU1412" s="5"/>
      <c r="BV1412" s="5"/>
      <c r="BW1412" s="5"/>
      <c r="BX1412" s="5"/>
      <c r="BY1412" s="5"/>
      <c r="BZ1412" s="5"/>
      <c r="CA1412" s="5"/>
      <c r="CB1412" s="5"/>
      <c r="CC1412" s="5"/>
      <c r="CD1412" s="5"/>
      <c r="CE1412" s="5"/>
      <c r="CF1412" s="5"/>
      <c r="CG1412" s="5"/>
      <c r="CH1412" s="5"/>
      <c r="CI1412" s="5"/>
      <c r="CJ1412" s="5"/>
      <c r="CK1412" s="5"/>
      <c r="CL1412" s="5"/>
      <c r="CM1412" s="5"/>
      <c r="CN1412" s="5"/>
      <c r="CO1412" s="5"/>
      <c r="CP1412" s="5"/>
      <c r="CQ1412" s="5"/>
      <c r="CR1412" s="5"/>
      <c r="CS1412" s="5"/>
      <c r="CT1412" s="5"/>
      <c r="CU1412" s="5"/>
      <c r="CV1412" s="5"/>
      <c r="CW1412" s="5"/>
      <c r="CX1412" s="5"/>
      <c r="CY1412" s="5"/>
      <c r="CZ1412" s="5"/>
      <c r="DA1412" s="5"/>
      <c r="DB1412" s="5"/>
      <c r="DC1412" s="5"/>
      <c r="DD1412" s="5"/>
      <c r="DE1412" s="5"/>
      <c r="DF1412" s="5"/>
      <c r="DG1412" s="5"/>
      <c r="DH1412" s="5"/>
      <c r="DI1412" s="5"/>
      <c r="DJ1412" s="5"/>
      <c r="DK1412" s="5"/>
      <c r="DL1412" s="5"/>
    </row>
    <row r="1413" spans="1:116" s="12" customFormat="1" ht="50.25" customHeight="1">
      <c r="A1413" s="13"/>
      <c r="B1413" s="21">
        <v>1</v>
      </c>
      <c r="C1413" s="17" t="s">
        <v>832</v>
      </c>
      <c r="D1413" s="17" t="s">
        <v>833</v>
      </c>
      <c r="E1413" s="34">
        <v>12051</v>
      </c>
      <c r="F1413" s="17">
        <v>0</v>
      </c>
      <c r="G1413" s="81">
        <v>0</v>
      </c>
      <c r="H1413" s="81">
        <f aca="true" t="shared" si="24" ref="H1413:H1419">E1413-F1413</f>
        <v>12051</v>
      </c>
      <c r="I1413" s="17" t="s">
        <v>834</v>
      </c>
      <c r="J1413" s="17"/>
      <c r="K1413" s="17"/>
      <c r="L1413" s="17"/>
      <c r="M1413" s="17"/>
      <c r="N1413" s="17"/>
      <c r="O1413" s="17" t="s">
        <v>2398</v>
      </c>
      <c r="P1413" s="17" t="s">
        <v>2399</v>
      </c>
      <c r="Q1413" s="22"/>
      <c r="R1413" s="23"/>
      <c r="S1413" s="85"/>
      <c r="T1413" s="85"/>
      <c r="U1413" s="85"/>
      <c r="V1413" s="85"/>
      <c r="W1413" s="85"/>
      <c r="X1413" s="85"/>
      <c r="Y1413" s="85"/>
      <c r="Z1413" s="85"/>
      <c r="AA1413" s="85"/>
      <c r="AB1413" s="85"/>
      <c r="AC1413" s="85"/>
      <c r="AD1413" s="85"/>
      <c r="AE1413" s="85"/>
      <c r="AF1413" s="85"/>
      <c r="AG1413" s="85"/>
      <c r="AH1413" s="85"/>
      <c r="AI1413" s="85"/>
      <c r="AJ1413" s="85"/>
      <c r="AK1413" s="85"/>
      <c r="AL1413" s="85"/>
      <c r="AM1413" s="85"/>
      <c r="AN1413" s="85"/>
      <c r="AO1413" s="85"/>
      <c r="AP1413" s="85"/>
      <c r="AQ1413" s="85"/>
      <c r="AR1413" s="85"/>
      <c r="AS1413" s="85"/>
      <c r="AT1413" s="85"/>
      <c r="AU1413" s="85"/>
      <c r="AV1413" s="85"/>
      <c r="AW1413" s="85"/>
      <c r="AX1413" s="85"/>
      <c r="AY1413" s="85"/>
      <c r="AZ1413" s="85"/>
      <c r="BA1413" s="85"/>
      <c r="BB1413" s="85"/>
      <c r="BC1413" s="85"/>
      <c r="BD1413" s="85"/>
      <c r="BE1413" s="85"/>
      <c r="BF1413" s="85"/>
      <c r="BG1413" s="85"/>
      <c r="BH1413" s="85"/>
      <c r="BI1413" s="85"/>
      <c r="BJ1413" s="85"/>
      <c r="BK1413" s="85"/>
      <c r="BL1413" s="85"/>
      <c r="BM1413" s="85"/>
      <c r="BN1413" s="85"/>
      <c r="BO1413" s="85"/>
      <c r="BP1413" s="85"/>
      <c r="BQ1413" s="85"/>
      <c r="BR1413" s="85"/>
      <c r="BS1413" s="85"/>
      <c r="BT1413" s="85"/>
      <c r="BU1413" s="85"/>
      <c r="BV1413" s="85"/>
      <c r="BW1413" s="85"/>
      <c r="BX1413" s="85"/>
      <c r="BY1413" s="85"/>
      <c r="BZ1413" s="85"/>
      <c r="CA1413" s="85"/>
      <c r="CB1413" s="85"/>
      <c r="CC1413" s="85"/>
      <c r="CD1413" s="85"/>
      <c r="CE1413" s="85"/>
      <c r="CF1413" s="85"/>
      <c r="CG1413" s="85"/>
      <c r="CH1413" s="85"/>
      <c r="CI1413" s="85"/>
      <c r="CJ1413" s="85"/>
      <c r="CK1413" s="85"/>
      <c r="CL1413" s="85"/>
      <c r="CM1413" s="85"/>
      <c r="CN1413" s="85"/>
      <c r="CO1413" s="85"/>
      <c r="CP1413" s="85"/>
      <c r="CQ1413" s="85"/>
      <c r="CR1413" s="85"/>
      <c r="CS1413" s="85"/>
      <c r="CT1413" s="85"/>
      <c r="CU1413" s="85"/>
      <c r="CV1413" s="85"/>
      <c r="CW1413" s="85"/>
      <c r="CX1413" s="85"/>
      <c r="CY1413" s="85"/>
      <c r="CZ1413" s="85"/>
      <c r="DA1413" s="85"/>
      <c r="DB1413" s="85"/>
      <c r="DC1413" s="85"/>
      <c r="DD1413" s="85"/>
      <c r="DE1413" s="85"/>
      <c r="DF1413" s="85"/>
      <c r="DG1413" s="85"/>
      <c r="DH1413" s="85"/>
      <c r="DI1413" s="85"/>
      <c r="DJ1413" s="85"/>
      <c r="DK1413" s="85"/>
      <c r="DL1413" s="85"/>
    </row>
    <row r="1414" spans="1:116" s="12" customFormat="1" ht="50.25" customHeight="1">
      <c r="A1414" s="13"/>
      <c r="B1414" s="21">
        <v>2</v>
      </c>
      <c r="C1414" s="17" t="s">
        <v>2386</v>
      </c>
      <c r="D1414" s="17" t="s">
        <v>2387</v>
      </c>
      <c r="E1414" s="34">
        <v>7200</v>
      </c>
      <c r="F1414" s="253">
        <v>0</v>
      </c>
      <c r="G1414" s="157"/>
      <c r="H1414" s="81">
        <f t="shared" si="24"/>
        <v>7200</v>
      </c>
      <c r="I1414" s="17" t="s">
        <v>2395</v>
      </c>
      <c r="J1414" s="17"/>
      <c r="K1414" s="17"/>
      <c r="L1414" s="17"/>
      <c r="M1414" s="17"/>
      <c r="N1414" s="17"/>
      <c r="O1414" s="17" t="s">
        <v>2400</v>
      </c>
      <c r="P1414" s="17" t="s">
        <v>2401</v>
      </c>
      <c r="Q1414" s="22"/>
      <c r="R1414" s="23"/>
      <c r="S1414" s="85"/>
      <c r="T1414" s="85"/>
      <c r="U1414" s="85"/>
      <c r="V1414" s="85"/>
      <c r="W1414" s="85"/>
      <c r="X1414" s="85"/>
      <c r="Y1414" s="85"/>
      <c r="Z1414" s="85"/>
      <c r="AA1414" s="85"/>
      <c r="AB1414" s="85"/>
      <c r="AC1414" s="85"/>
      <c r="AD1414" s="85"/>
      <c r="AE1414" s="85"/>
      <c r="AF1414" s="85"/>
      <c r="AG1414" s="85"/>
      <c r="AH1414" s="85"/>
      <c r="AI1414" s="85"/>
      <c r="AJ1414" s="85"/>
      <c r="AK1414" s="85"/>
      <c r="AL1414" s="85"/>
      <c r="AM1414" s="85"/>
      <c r="AN1414" s="85"/>
      <c r="AO1414" s="85"/>
      <c r="AP1414" s="85"/>
      <c r="AQ1414" s="85"/>
      <c r="AR1414" s="85"/>
      <c r="AS1414" s="85"/>
      <c r="AT1414" s="85"/>
      <c r="AU1414" s="85"/>
      <c r="AV1414" s="85"/>
      <c r="AW1414" s="85"/>
      <c r="AX1414" s="85"/>
      <c r="AY1414" s="85"/>
      <c r="AZ1414" s="85"/>
      <c r="BA1414" s="85"/>
      <c r="BB1414" s="85"/>
      <c r="BC1414" s="85"/>
      <c r="BD1414" s="85"/>
      <c r="BE1414" s="85"/>
      <c r="BF1414" s="85"/>
      <c r="BG1414" s="85"/>
      <c r="BH1414" s="85"/>
      <c r="BI1414" s="85"/>
      <c r="BJ1414" s="85"/>
      <c r="BK1414" s="85"/>
      <c r="BL1414" s="85"/>
      <c r="BM1414" s="85"/>
      <c r="BN1414" s="85"/>
      <c r="BO1414" s="85"/>
      <c r="BP1414" s="85"/>
      <c r="BQ1414" s="85"/>
      <c r="BR1414" s="85"/>
      <c r="BS1414" s="85"/>
      <c r="BT1414" s="85"/>
      <c r="BU1414" s="85"/>
      <c r="BV1414" s="85"/>
      <c r="BW1414" s="85"/>
      <c r="BX1414" s="85"/>
      <c r="BY1414" s="85"/>
      <c r="BZ1414" s="85"/>
      <c r="CA1414" s="85"/>
      <c r="CB1414" s="85"/>
      <c r="CC1414" s="85"/>
      <c r="CD1414" s="85"/>
      <c r="CE1414" s="85"/>
      <c r="CF1414" s="85"/>
      <c r="CG1414" s="85"/>
      <c r="CH1414" s="85"/>
      <c r="CI1414" s="85"/>
      <c r="CJ1414" s="85"/>
      <c r="CK1414" s="85"/>
      <c r="CL1414" s="85"/>
      <c r="CM1414" s="85"/>
      <c r="CN1414" s="85"/>
      <c r="CO1414" s="85"/>
      <c r="CP1414" s="85"/>
      <c r="CQ1414" s="85"/>
      <c r="CR1414" s="85"/>
      <c r="CS1414" s="85"/>
      <c r="CT1414" s="85"/>
      <c r="CU1414" s="85"/>
      <c r="CV1414" s="85"/>
      <c r="CW1414" s="85"/>
      <c r="CX1414" s="85"/>
      <c r="CY1414" s="85"/>
      <c r="CZ1414" s="85"/>
      <c r="DA1414" s="85"/>
      <c r="DB1414" s="85"/>
      <c r="DC1414" s="85"/>
      <c r="DD1414" s="85"/>
      <c r="DE1414" s="85"/>
      <c r="DF1414" s="85"/>
      <c r="DG1414" s="85"/>
      <c r="DH1414" s="85"/>
      <c r="DI1414" s="85"/>
      <c r="DJ1414" s="85"/>
      <c r="DK1414" s="85"/>
      <c r="DL1414" s="85"/>
    </row>
    <row r="1415" spans="1:116" s="12" customFormat="1" ht="50.25" customHeight="1">
      <c r="A1415" s="13"/>
      <c r="B1415" s="21">
        <v>3</v>
      </c>
      <c r="C1415" s="17" t="s">
        <v>2388</v>
      </c>
      <c r="D1415" s="17" t="s">
        <v>2389</v>
      </c>
      <c r="E1415" s="253">
        <v>1304</v>
      </c>
      <c r="F1415" s="253">
        <v>0</v>
      </c>
      <c r="G1415" s="157"/>
      <c r="H1415" s="81">
        <f t="shared" si="24"/>
        <v>1304</v>
      </c>
      <c r="I1415" s="17" t="s">
        <v>2396</v>
      </c>
      <c r="J1415" s="17"/>
      <c r="K1415" s="17"/>
      <c r="L1415" s="17"/>
      <c r="M1415" s="17"/>
      <c r="N1415" s="17"/>
      <c r="O1415" s="17" t="s">
        <v>2402</v>
      </c>
      <c r="P1415" s="17" t="s">
        <v>2403</v>
      </c>
      <c r="Q1415" s="22"/>
      <c r="R1415" s="23"/>
      <c r="S1415" s="85"/>
      <c r="T1415" s="85"/>
      <c r="U1415" s="85"/>
      <c r="V1415" s="85"/>
      <c r="W1415" s="85"/>
      <c r="X1415" s="85"/>
      <c r="Y1415" s="85"/>
      <c r="Z1415" s="85"/>
      <c r="AA1415" s="85"/>
      <c r="AB1415" s="85"/>
      <c r="AC1415" s="85"/>
      <c r="AD1415" s="85"/>
      <c r="AE1415" s="85"/>
      <c r="AF1415" s="85"/>
      <c r="AG1415" s="85"/>
      <c r="AH1415" s="85"/>
      <c r="AI1415" s="85"/>
      <c r="AJ1415" s="85"/>
      <c r="AK1415" s="85"/>
      <c r="AL1415" s="85"/>
      <c r="AM1415" s="85"/>
      <c r="AN1415" s="85"/>
      <c r="AO1415" s="85"/>
      <c r="AP1415" s="85"/>
      <c r="AQ1415" s="85"/>
      <c r="AR1415" s="85"/>
      <c r="AS1415" s="85"/>
      <c r="AT1415" s="85"/>
      <c r="AU1415" s="85"/>
      <c r="AV1415" s="85"/>
      <c r="AW1415" s="85"/>
      <c r="AX1415" s="85"/>
      <c r="AY1415" s="85"/>
      <c r="AZ1415" s="85"/>
      <c r="BA1415" s="85"/>
      <c r="BB1415" s="85"/>
      <c r="BC1415" s="85"/>
      <c r="BD1415" s="85"/>
      <c r="BE1415" s="85"/>
      <c r="BF1415" s="85"/>
      <c r="BG1415" s="85"/>
      <c r="BH1415" s="85"/>
      <c r="BI1415" s="85"/>
      <c r="BJ1415" s="85"/>
      <c r="BK1415" s="85"/>
      <c r="BL1415" s="85"/>
      <c r="BM1415" s="85"/>
      <c r="BN1415" s="85"/>
      <c r="BO1415" s="85"/>
      <c r="BP1415" s="85"/>
      <c r="BQ1415" s="85"/>
      <c r="BR1415" s="85"/>
      <c r="BS1415" s="85"/>
      <c r="BT1415" s="85"/>
      <c r="BU1415" s="85"/>
      <c r="BV1415" s="85"/>
      <c r="BW1415" s="85"/>
      <c r="BX1415" s="85"/>
      <c r="BY1415" s="85"/>
      <c r="BZ1415" s="85"/>
      <c r="CA1415" s="85"/>
      <c r="CB1415" s="85"/>
      <c r="CC1415" s="85"/>
      <c r="CD1415" s="85"/>
      <c r="CE1415" s="85"/>
      <c r="CF1415" s="85"/>
      <c r="CG1415" s="85"/>
      <c r="CH1415" s="85"/>
      <c r="CI1415" s="85"/>
      <c r="CJ1415" s="85"/>
      <c r="CK1415" s="85"/>
      <c r="CL1415" s="85"/>
      <c r="CM1415" s="85"/>
      <c r="CN1415" s="85"/>
      <c r="CO1415" s="85"/>
      <c r="CP1415" s="85"/>
      <c r="CQ1415" s="85"/>
      <c r="CR1415" s="85"/>
      <c r="CS1415" s="85"/>
      <c r="CT1415" s="85"/>
      <c r="CU1415" s="85"/>
      <c r="CV1415" s="85"/>
      <c r="CW1415" s="85"/>
      <c r="CX1415" s="85"/>
      <c r="CY1415" s="85"/>
      <c r="CZ1415" s="85"/>
      <c r="DA1415" s="85"/>
      <c r="DB1415" s="85"/>
      <c r="DC1415" s="85"/>
      <c r="DD1415" s="85"/>
      <c r="DE1415" s="85"/>
      <c r="DF1415" s="85"/>
      <c r="DG1415" s="85"/>
      <c r="DH1415" s="85"/>
      <c r="DI1415" s="85"/>
      <c r="DJ1415" s="85"/>
      <c r="DK1415" s="85"/>
      <c r="DL1415" s="85"/>
    </row>
    <row r="1416" spans="1:116" s="12" customFormat="1" ht="50.25" customHeight="1">
      <c r="A1416" s="13"/>
      <c r="B1416" s="21">
        <v>4</v>
      </c>
      <c r="C1416" s="17" t="s">
        <v>2390</v>
      </c>
      <c r="D1416" s="17" t="s">
        <v>2391</v>
      </c>
      <c r="E1416" s="253">
        <v>62248</v>
      </c>
      <c r="F1416" s="253">
        <v>20000</v>
      </c>
      <c r="G1416" s="157"/>
      <c r="H1416" s="81">
        <f t="shared" si="24"/>
        <v>42248</v>
      </c>
      <c r="I1416" s="17" t="s">
        <v>2396</v>
      </c>
      <c r="J1416" s="17"/>
      <c r="K1416" s="17"/>
      <c r="L1416" s="17"/>
      <c r="M1416" s="17"/>
      <c r="N1416" s="17"/>
      <c r="O1416" s="17" t="s">
        <v>2404</v>
      </c>
      <c r="P1416" s="17" t="s">
        <v>2405</v>
      </c>
      <c r="Q1416" s="22"/>
      <c r="R1416" s="23"/>
      <c r="S1416" s="85"/>
      <c r="T1416" s="85"/>
      <c r="U1416" s="85"/>
      <c r="V1416" s="85"/>
      <c r="W1416" s="85"/>
      <c r="X1416" s="85"/>
      <c r="Y1416" s="85"/>
      <c r="Z1416" s="85"/>
      <c r="AA1416" s="85"/>
      <c r="AB1416" s="85"/>
      <c r="AC1416" s="85"/>
      <c r="AD1416" s="85"/>
      <c r="AE1416" s="85"/>
      <c r="AF1416" s="85"/>
      <c r="AG1416" s="85"/>
      <c r="AH1416" s="85"/>
      <c r="AI1416" s="85"/>
      <c r="AJ1416" s="85"/>
      <c r="AK1416" s="85"/>
      <c r="AL1416" s="85"/>
      <c r="AM1416" s="85"/>
      <c r="AN1416" s="85"/>
      <c r="AO1416" s="85"/>
      <c r="AP1416" s="85"/>
      <c r="AQ1416" s="85"/>
      <c r="AR1416" s="85"/>
      <c r="AS1416" s="85"/>
      <c r="AT1416" s="85"/>
      <c r="AU1416" s="85"/>
      <c r="AV1416" s="85"/>
      <c r="AW1416" s="85"/>
      <c r="AX1416" s="85"/>
      <c r="AY1416" s="85"/>
      <c r="AZ1416" s="85"/>
      <c r="BA1416" s="85"/>
      <c r="BB1416" s="85"/>
      <c r="BC1416" s="85"/>
      <c r="BD1416" s="85"/>
      <c r="BE1416" s="85"/>
      <c r="BF1416" s="85"/>
      <c r="BG1416" s="85"/>
      <c r="BH1416" s="85"/>
      <c r="BI1416" s="85"/>
      <c r="BJ1416" s="85"/>
      <c r="BK1416" s="85"/>
      <c r="BL1416" s="85"/>
      <c r="BM1416" s="85"/>
      <c r="BN1416" s="85"/>
      <c r="BO1416" s="85"/>
      <c r="BP1416" s="85"/>
      <c r="BQ1416" s="85"/>
      <c r="BR1416" s="85"/>
      <c r="BS1416" s="85"/>
      <c r="BT1416" s="85"/>
      <c r="BU1416" s="85"/>
      <c r="BV1416" s="85"/>
      <c r="BW1416" s="85"/>
      <c r="BX1416" s="85"/>
      <c r="BY1416" s="85"/>
      <c r="BZ1416" s="85"/>
      <c r="CA1416" s="85"/>
      <c r="CB1416" s="85"/>
      <c r="CC1416" s="85"/>
      <c r="CD1416" s="85"/>
      <c r="CE1416" s="85"/>
      <c r="CF1416" s="85"/>
      <c r="CG1416" s="85"/>
      <c r="CH1416" s="85"/>
      <c r="CI1416" s="85"/>
      <c r="CJ1416" s="85"/>
      <c r="CK1416" s="85"/>
      <c r="CL1416" s="85"/>
      <c r="CM1416" s="85"/>
      <c r="CN1416" s="85"/>
      <c r="CO1416" s="85"/>
      <c r="CP1416" s="85"/>
      <c r="CQ1416" s="85"/>
      <c r="CR1416" s="85"/>
      <c r="CS1416" s="85"/>
      <c r="CT1416" s="85"/>
      <c r="CU1416" s="85"/>
      <c r="CV1416" s="85"/>
      <c r="CW1416" s="85"/>
      <c r="CX1416" s="85"/>
      <c r="CY1416" s="85"/>
      <c r="CZ1416" s="85"/>
      <c r="DA1416" s="85"/>
      <c r="DB1416" s="85"/>
      <c r="DC1416" s="85"/>
      <c r="DD1416" s="85"/>
      <c r="DE1416" s="85"/>
      <c r="DF1416" s="85"/>
      <c r="DG1416" s="85"/>
      <c r="DH1416" s="85"/>
      <c r="DI1416" s="85"/>
      <c r="DJ1416" s="85"/>
      <c r="DK1416" s="85"/>
      <c r="DL1416" s="85"/>
    </row>
    <row r="1417" spans="1:116" s="12" customFormat="1" ht="50.25" customHeight="1">
      <c r="A1417" s="13"/>
      <c r="B1417" s="21">
        <v>5</v>
      </c>
      <c r="C1417" s="17" t="s">
        <v>2392</v>
      </c>
      <c r="D1417" s="17" t="s">
        <v>2393</v>
      </c>
      <c r="E1417" s="253">
        <v>269782</v>
      </c>
      <c r="F1417" s="253">
        <v>8500</v>
      </c>
      <c r="G1417" s="157"/>
      <c r="H1417" s="81">
        <f t="shared" si="24"/>
        <v>261282</v>
      </c>
      <c r="I1417" s="17" t="s">
        <v>2397</v>
      </c>
      <c r="J1417" s="17"/>
      <c r="K1417" s="17"/>
      <c r="L1417" s="17"/>
      <c r="M1417" s="17"/>
      <c r="N1417" s="17"/>
      <c r="O1417" s="17" t="s">
        <v>2406</v>
      </c>
      <c r="P1417" s="17" t="s">
        <v>2407</v>
      </c>
      <c r="Q1417" s="22"/>
      <c r="R1417" s="23"/>
      <c r="S1417" s="85"/>
      <c r="T1417" s="85"/>
      <c r="U1417" s="85"/>
      <c r="V1417" s="85"/>
      <c r="W1417" s="85"/>
      <c r="X1417" s="85"/>
      <c r="Y1417" s="85"/>
      <c r="Z1417" s="85"/>
      <c r="AA1417" s="85"/>
      <c r="AB1417" s="85"/>
      <c r="AC1417" s="85"/>
      <c r="AD1417" s="85"/>
      <c r="AE1417" s="85"/>
      <c r="AF1417" s="85"/>
      <c r="AG1417" s="85"/>
      <c r="AH1417" s="85"/>
      <c r="AI1417" s="85"/>
      <c r="AJ1417" s="85"/>
      <c r="AK1417" s="85"/>
      <c r="AL1417" s="85"/>
      <c r="AM1417" s="85"/>
      <c r="AN1417" s="85"/>
      <c r="AO1417" s="85"/>
      <c r="AP1417" s="85"/>
      <c r="AQ1417" s="85"/>
      <c r="AR1417" s="85"/>
      <c r="AS1417" s="85"/>
      <c r="AT1417" s="85"/>
      <c r="AU1417" s="85"/>
      <c r="AV1417" s="85"/>
      <c r="AW1417" s="85"/>
      <c r="AX1417" s="85"/>
      <c r="AY1417" s="85"/>
      <c r="AZ1417" s="85"/>
      <c r="BA1417" s="85"/>
      <c r="BB1417" s="85"/>
      <c r="BC1417" s="85"/>
      <c r="BD1417" s="85"/>
      <c r="BE1417" s="85"/>
      <c r="BF1417" s="85"/>
      <c r="BG1417" s="85"/>
      <c r="BH1417" s="85"/>
      <c r="BI1417" s="85"/>
      <c r="BJ1417" s="85"/>
      <c r="BK1417" s="85"/>
      <c r="BL1417" s="85"/>
      <c r="BM1417" s="85"/>
      <c r="BN1417" s="85"/>
      <c r="BO1417" s="85"/>
      <c r="BP1417" s="85"/>
      <c r="BQ1417" s="85"/>
      <c r="BR1417" s="85"/>
      <c r="BS1417" s="85"/>
      <c r="BT1417" s="85"/>
      <c r="BU1417" s="85"/>
      <c r="BV1417" s="85"/>
      <c r="BW1417" s="85"/>
      <c r="BX1417" s="85"/>
      <c r="BY1417" s="85"/>
      <c r="BZ1417" s="85"/>
      <c r="CA1417" s="85"/>
      <c r="CB1417" s="85"/>
      <c r="CC1417" s="85"/>
      <c r="CD1417" s="85"/>
      <c r="CE1417" s="85"/>
      <c r="CF1417" s="85"/>
      <c r="CG1417" s="85"/>
      <c r="CH1417" s="85"/>
      <c r="CI1417" s="85"/>
      <c r="CJ1417" s="85"/>
      <c r="CK1417" s="85"/>
      <c r="CL1417" s="85"/>
      <c r="CM1417" s="85"/>
      <c r="CN1417" s="85"/>
      <c r="CO1417" s="85"/>
      <c r="CP1417" s="85"/>
      <c r="CQ1417" s="85"/>
      <c r="CR1417" s="85"/>
      <c r="CS1417" s="85"/>
      <c r="CT1417" s="85"/>
      <c r="CU1417" s="85"/>
      <c r="CV1417" s="85"/>
      <c r="CW1417" s="85"/>
      <c r="CX1417" s="85"/>
      <c r="CY1417" s="85"/>
      <c r="CZ1417" s="85"/>
      <c r="DA1417" s="85"/>
      <c r="DB1417" s="85"/>
      <c r="DC1417" s="85"/>
      <c r="DD1417" s="85"/>
      <c r="DE1417" s="85"/>
      <c r="DF1417" s="85"/>
      <c r="DG1417" s="85"/>
      <c r="DH1417" s="85"/>
      <c r="DI1417" s="85"/>
      <c r="DJ1417" s="85"/>
      <c r="DK1417" s="85"/>
      <c r="DL1417" s="85"/>
    </row>
    <row r="1418" spans="1:116" s="12" customFormat="1" ht="50.25" customHeight="1">
      <c r="A1418" s="13"/>
      <c r="B1418" s="21">
        <v>6</v>
      </c>
      <c r="C1418" s="17" t="s">
        <v>2394</v>
      </c>
      <c r="D1418" s="17" t="s">
        <v>2393</v>
      </c>
      <c r="E1418" s="253">
        <v>7400</v>
      </c>
      <c r="F1418" s="253">
        <v>0</v>
      </c>
      <c r="G1418" s="157"/>
      <c r="H1418" s="81">
        <f t="shared" si="24"/>
        <v>7400</v>
      </c>
      <c r="I1418" s="17" t="s">
        <v>2396</v>
      </c>
      <c r="J1418" s="17"/>
      <c r="K1418" s="17"/>
      <c r="L1418" s="17"/>
      <c r="M1418" s="17"/>
      <c r="N1418" s="17"/>
      <c r="O1418" s="17" t="s">
        <v>2408</v>
      </c>
      <c r="P1418" s="17" t="s">
        <v>2409</v>
      </c>
      <c r="Q1418" s="22"/>
      <c r="R1418" s="23"/>
      <c r="S1418" s="85"/>
      <c r="T1418" s="85"/>
      <c r="U1418" s="85"/>
      <c r="V1418" s="85"/>
      <c r="W1418" s="85"/>
      <c r="X1418" s="85"/>
      <c r="Y1418" s="85"/>
      <c r="Z1418" s="85"/>
      <c r="AA1418" s="85"/>
      <c r="AB1418" s="85"/>
      <c r="AC1418" s="85"/>
      <c r="AD1418" s="85"/>
      <c r="AE1418" s="85"/>
      <c r="AF1418" s="85"/>
      <c r="AG1418" s="85"/>
      <c r="AH1418" s="85"/>
      <c r="AI1418" s="85"/>
      <c r="AJ1418" s="85"/>
      <c r="AK1418" s="85"/>
      <c r="AL1418" s="85"/>
      <c r="AM1418" s="85"/>
      <c r="AN1418" s="85"/>
      <c r="AO1418" s="85"/>
      <c r="AP1418" s="85"/>
      <c r="AQ1418" s="85"/>
      <c r="AR1418" s="85"/>
      <c r="AS1418" s="85"/>
      <c r="AT1418" s="85"/>
      <c r="AU1418" s="85"/>
      <c r="AV1418" s="85"/>
      <c r="AW1418" s="85"/>
      <c r="AX1418" s="85"/>
      <c r="AY1418" s="85"/>
      <c r="AZ1418" s="85"/>
      <c r="BA1418" s="85"/>
      <c r="BB1418" s="85"/>
      <c r="BC1418" s="85"/>
      <c r="BD1418" s="85"/>
      <c r="BE1418" s="85"/>
      <c r="BF1418" s="85"/>
      <c r="BG1418" s="85"/>
      <c r="BH1418" s="85"/>
      <c r="BI1418" s="85"/>
      <c r="BJ1418" s="85"/>
      <c r="BK1418" s="85"/>
      <c r="BL1418" s="85"/>
      <c r="BM1418" s="85"/>
      <c r="BN1418" s="85"/>
      <c r="BO1418" s="85"/>
      <c r="BP1418" s="85"/>
      <c r="BQ1418" s="85"/>
      <c r="BR1418" s="85"/>
      <c r="BS1418" s="85"/>
      <c r="BT1418" s="85"/>
      <c r="BU1418" s="85"/>
      <c r="BV1418" s="85"/>
      <c r="BW1418" s="85"/>
      <c r="BX1418" s="85"/>
      <c r="BY1418" s="85"/>
      <c r="BZ1418" s="85"/>
      <c r="CA1418" s="85"/>
      <c r="CB1418" s="85"/>
      <c r="CC1418" s="85"/>
      <c r="CD1418" s="85"/>
      <c r="CE1418" s="85"/>
      <c r="CF1418" s="85"/>
      <c r="CG1418" s="85"/>
      <c r="CH1418" s="85"/>
      <c r="CI1418" s="85"/>
      <c r="CJ1418" s="85"/>
      <c r="CK1418" s="85"/>
      <c r="CL1418" s="85"/>
      <c r="CM1418" s="85"/>
      <c r="CN1418" s="85"/>
      <c r="CO1418" s="85"/>
      <c r="CP1418" s="85"/>
      <c r="CQ1418" s="85"/>
      <c r="CR1418" s="85"/>
      <c r="CS1418" s="85"/>
      <c r="CT1418" s="85"/>
      <c r="CU1418" s="85"/>
      <c r="CV1418" s="85"/>
      <c r="CW1418" s="85"/>
      <c r="CX1418" s="85"/>
      <c r="CY1418" s="85"/>
      <c r="CZ1418" s="85"/>
      <c r="DA1418" s="85"/>
      <c r="DB1418" s="85"/>
      <c r="DC1418" s="85"/>
      <c r="DD1418" s="85"/>
      <c r="DE1418" s="85"/>
      <c r="DF1418" s="85"/>
      <c r="DG1418" s="85"/>
      <c r="DH1418" s="85"/>
      <c r="DI1418" s="85"/>
      <c r="DJ1418" s="85"/>
      <c r="DK1418" s="85"/>
      <c r="DL1418" s="85"/>
    </row>
    <row r="1419" spans="1:116" s="12" customFormat="1" ht="50.25" customHeight="1">
      <c r="A1419" s="13"/>
      <c r="B1419" s="21">
        <v>7</v>
      </c>
      <c r="C1419" s="17" t="s">
        <v>4793</v>
      </c>
      <c r="D1419" s="17" t="s">
        <v>4794</v>
      </c>
      <c r="E1419" s="253">
        <v>88025</v>
      </c>
      <c r="F1419" s="253">
        <v>0</v>
      </c>
      <c r="G1419" s="157"/>
      <c r="H1419" s="81">
        <f t="shared" si="24"/>
        <v>88025</v>
      </c>
      <c r="I1419" s="17" t="s">
        <v>4795</v>
      </c>
      <c r="J1419" s="17"/>
      <c r="K1419" s="17"/>
      <c r="L1419" s="17"/>
      <c r="M1419" s="17"/>
      <c r="N1419" s="17"/>
      <c r="O1419" s="17" t="s">
        <v>4796</v>
      </c>
      <c r="P1419" s="17" t="s">
        <v>4797</v>
      </c>
      <c r="Q1419" s="22"/>
      <c r="R1419" s="23"/>
      <c r="S1419" s="85"/>
      <c r="T1419" s="85"/>
      <c r="U1419" s="85"/>
      <c r="V1419" s="85"/>
      <c r="W1419" s="85"/>
      <c r="X1419" s="85"/>
      <c r="Y1419" s="85"/>
      <c r="Z1419" s="85"/>
      <c r="AA1419" s="85"/>
      <c r="AB1419" s="85"/>
      <c r="AC1419" s="85"/>
      <c r="AD1419" s="85"/>
      <c r="AE1419" s="85"/>
      <c r="AF1419" s="85"/>
      <c r="AG1419" s="85"/>
      <c r="AH1419" s="85"/>
      <c r="AI1419" s="85"/>
      <c r="AJ1419" s="85"/>
      <c r="AK1419" s="85"/>
      <c r="AL1419" s="85"/>
      <c r="AM1419" s="85"/>
      <c r="AN1419" s="85"/>
      <c r="AO1419" s="85"/>
      <c r="AP1419" s="85"/>
      <c r="AQ1419" s="85"/>
      <c r="AR1419" s="85"/>
      <c r="AS1419" s="85"/>
      <c r="AT1419" s="85"/>
      <c r="AU1419" s="85"/>
      <c r="AV1419" s="85"/>
      <c r="AW1419" s="85"/>
      <c r="AX1419" s="85"/>
      <c r="AY1419" s="85"/>
      <c r="AZ1419" s="85"/>
      <c r="BA1419" s="85"/>
      <c r="BB1419" s="85"/>
      <c r="BC1419" s="85"/>
      <c r="BD1419" s="85"/>
      <c r="BE1419" s="85"/>
      <c r="BF1419" s="85"/>
      <c r="BG1419" s="85"/>
      <c r="BH1419" s="85"/>
      <c r="BI1419" s="85"/>
      <c r="BJ1419" s="85"/>
      <c r="BK1419" s="85"/>
      <c r="BL1419" s="85"/>
      <c r="BM1419" s="85"/>
      <c r="BN1419" s="85"/>
      <c r="BO1419" s="85"/>
      <c r="BP1419" s="85"/>
      <c r="BQ1419" s="85"/>
      <c r="BR1419" s="85"/>
      <c r="BS1419" s="85"/>
      <c r="BT1419" s="85"/>
      <c r="BU1419" s="85"/>
      <c r="BV1419" s="85"/>
      <c r="BW1419" s="85"/>
      <c r="BX1419" s="85"/>
      <c r="BY1419" s="85"/>
      <c r="BZ1419" s="85"/>
      <c r="CA1419" s="85"/>
      <c r="CB1419" s="85"/>
      <c r="CC1419" s="85"/>
      <c r="CD1419" s="85"/>
      <c r="CE1419" s="85"/>
      <c r="CF1419" s="85"/>
      <c r="CG1419" s="85"/>
      <c r="CH1419" s="85"/>
      <c r="CI1419" s="85"/>
      <c r="CJ1419" s="85"/>
      <c r="CK1419" s="85"/>
      <c r="CL1419" s="85"/>
      <c r="CM1419" s="85"/>
      <c r="CN1419" s="85"/>
      <c r="CO1419" s="85"/>
      <c r="CP1419" s="85"/>
      <c r="CQ1419" s="85"/>
      <c r="CR1419" s="85"/>
      <c r="CS1419" s="85"/>
      <c r="CT1419" s="85"/>
      <c r="CU1419" s="85"/>
      <c r="CV1419" s="85"/>
      <c r="CW1419" s="85"/>
      <c r="CX1419" s="85"/>
      <c r="CY1419" s="85"/>
      <c r="CZ1419" s="85"/>
      <c r="DA1419" s="85"/>
      <c r="DB1419" s="85"/>
      <c r="DC1419" s="85"/>
      <c r="DD1419" s="85"/>
      <c r="DE1419" s="85"/>
      <c r="DF1419" s="85"/>
      <c r="DG1419" s="85"/>
      <c r="DH1419" s="85"/>
      <c r="DI1419" s="85"/>
      <c r="DJ1419" s="85"/>
      <c r="DK1419" s="85"/>
      <c r="DL1419" s="85"/>
    </row>
    <row r="1420" spans="1:116" s="1" customFormat="1" ht="13.5" customHeight="1">
      <c r="A1420" s="13"/>
      <c r="B1420" s="21"/>
      <c r="C1420" s="22"/>
      <c r="D1420" s="22"/>
      <c r="E1420" s="22"/>
      <c r="F1420" s="22"/>
      <c r="G1420" s="22"/>
      <c r="H1420" s="22"/>
      <c r="I1420" s="22"/>
      <c r="J1420" s="22"/>
      <c r="K1420" s="22"/>
      <c r="L1420" s="22"/>
      <c r="M1420" s="22"/>
      <c r="N1420" s="22"/>
      <c r="O1420" s="22"/>
      <c r="P1420" s="22"/>
      <c r="Q1420" s="22"/>
      <c r="R1420" s="23"/>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c r="BU1420" s="5"/>
      <c r="BV1420" s="5"/>
      <c r="BW1420" s="5"/>
      <c r="BX1420" s="5"/>
      <c r="BY1420" s="5"/>
      <c r="BZ1420" s="5"/>
      <c r="CA1420" s="5"/>
      <c r="CB1420" s="5"/>
      <c r="CC1420" s="5"/>
      <c r="CD1420" s="5"/>
      <c r="CE1420" s="5"/>
      <c r="CF1420" s="5"/>
      <c r="CG1420" s="5"/>
      <c r="CH1420" s="5"/>
      <c r="CI1420" s="5"/>
      <c r="CJ1420" s="5"/>
      <c r="CK1420" s="5"/>
      <c r="CL1420" s="5"/>
      <c r="CM1420" s="5"/>
      <c r="CN1420" s="5"/>
      <c r="CO1420" s="5"/>
      <c r="CP1420" s="5"/>
      <c r="CQ1420" s="5"/>
      <c r="CR1420" s="5"/>
      <c r="CS1420" s="5"/>
      <c r="CT1420" s="5"/>
      <c r="CU1420" s="5"/>
      <c r="CV1420" s="5"/>
      <c r="CW1420" s="5"/>
      <c r="CX1420" s="5"/>
      <c r="CY1420" s="5"/>
      <c r="CZ1420" s="5"/>
      <c r="DA1420" s="5"/>
      <c r="DB1420" s="5"/>
      <c r="DC1420" s="5"/>
      <c r="DD1420" s="5"/>
      <c r="DE1420" s="5"/>
      <c r="DF1420" s="5"/>
      <c r="DG1420" s="5"/>
      <c r="DH1420" s="5"/>
      <c r="DI1420" s="5"/>
      <c r="DJ1420" s="5"/>
      <c r="DK1420" s="5"/>
      <c r="DL1420" s="5"/>
    </row>
    <row r="1421" spans="1:116" s="1" customFormat="1" ht="17.25" customHeight="1">
      <c r="A1421" s="86" t="s">
        <v>47</v>
      </c>
      <c r="B1421" s="522" t="s">
        <v>48</v>
      </c>
      <c r="C1421" s="523"/>
      <c r="D1421" s="523"/>
      <c r="E1421" s="523"/>
      <c r="F1421" s="523"/>
      <c r="G1421" s="523"/>
      <c r="H1421" s="523"/>
      <c r="I1421" s="523"/>
      <c r="J1421" s="523"/>
      <c r="K1421" s="523"/>
      <c r="L1421" s="523"/>
      <c r="M1421" s="523"/>
      <c r="N1421" s="523"/>
      <c r="O1421" s="523"/>
      <c r="P1421" s="523"/>
      <c r="Q1421" s="523"/>
      <c r="R1421" s="524"/>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c r="BU1421" s="5"/>
      <c r="BV1421" s="5"/>
      <c r="BW1421" s="5"/>
      <c r="BX1421" s="5"/>
      <c r="BY1421" s="5"/>
      <c r="BZ1421" s="5"/>
      <c r="CA1421" s="5"/>
      <c r="CB1421" s="5"/>
      <c r="CC1421" s="5"/>
      <c r="CD1421" s="5"/>
      <c r="CE1421" s="5"/>
      <c r="CF1421" s="5"/>
      <c r="CG1421" s="5"/>
      <c r="CH1421" s="5"/>
      <c r="CI1421" s="5"/>
      <c r="CJ1421" s="5"/>
      <c r="CK1421" s="5"/>
      <c r="CL1421" s="5"/>
      <c r="CM1421" s="5"/>
      <c r="CN1421" s="5"/>
      <c r="CO1421" s="5"/>
      <c r="CP1421" s="5"/>
      <c r="CQ1421" s="5"/>
      <c r="CR1421" s="5"/>
      <c r="CS1421" s="5"/>
      <c r="CT1421" s="5"/>
      <c r="CU1421" s="5"/>
      <c r="CV1421" s="5"/>
      <c r="CW1421" s="5"/>
      <c r="CX1421" s="5"/>
      <c r="CY1421" s="5"/>
      <c r="CZ1421" s="5"/>
      <c r="DA1421" s="5"/>
      <c r="DB1421" s="5"/>
      <c r="DC1421" s="5"/>
      <c r="DD1421" s="5"/>
      <c r="DE1421" s="5"/>
      <c r="DF1421" s="5"/>
      <c r="DG1421" s="5"/>
      <c r="DH1421" s="5"/>
      <c r="DI1421" s="5"/>
      <c r="DJ1421" s="5"/>
      <c r="DK1421" s="5"/>
      <c r="DL1421" s="5"/>
    </row>
    <row r="1422" spans="1:116" s="1" customFormat="1" ht="13.5" customHeight="1">
      <c r="A1422" s="13"/>
      <c r="B1422" s="24" t="s">
        <v>30</v>
      </c>
      <c r="C1422" s="24">
        <v>12</v>
      </c>
      <c r="D1422" s="24"/>
      <c r="E1422" s="25">
        <f>SUM(E1423:E1437)</f>
        <v>580288</v>
      </c>
      <c r="F1422" s="25">
        <f>SUM(F1423:F1437)</f>
        <v>7200</v>
      </c>
      <c r="G1422" s="25">
        <f>SUM(G1423:G1437)</f>
        <v>0</v>
      </c>
      <c r="H1422" s="25">
        <f>SUM(H1423:H1437)</f>
        <v>573088</v>
      </c>
      <c r="I1422" s="24"/>
      <c r="J1422" s="24"/>
      <c r="K1422" s="24"/>
      <c r="L1422" s="24"/>
      <c r="M1422" s="24"/>
      <c r="N1422" s="24"/>
      <c r="O1422" s="24"/>
      <c r="P1422" s="24"/>
      <c r="Q1422" s="24"/>
      <c r="R1422" s="24"/>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c r="BU1422" s="5"/>
      <c r="BV1422" s="5"/>
      <c r="BW1422" s="5"/>
      <c r="BX1422" s="5"/>
      <c r="BY1422" s="5"/>
      <c r="BZ1422" s="5"/>
      <c r="CA1422" s="5"/>
      <c r="CB1422" s="5"/>
      <c r="CC1422" s="5"/>
      <c r="CD1422" s="5"/>
      <c r="CE1422" s="5"/>
      <c r="CF1422" s="5"/>
      <c r="CG1422" s="5"/>
      <c r="CH1422" s="5"/>
      <c r="CI1422" s="5"/>
      <c r="CJ1422" s="5"/>
      <c r="CK1422" s="5"/>
      <c r="CL1422" s="5"/>
      <c r="CM1422" s="5"/>
      <c r="CN1422" s="5"/>
      <c r="CO1422" s="5"/>
      <c r="CP1422" s="5"/>
      <c r="CQ1422" s="5"/>
      <c r="CR1422" s="5"/>
      <c r="CS1422" s="5"/>
      <c r="CT1422" s="5"/>
      <c r="CU1422" s="5"/>
      <c r="CV1422" s="5"/>
      <c r="CW1422" s="5"/>
      <c r="CX1422" s="5"/>
      <c r="CY1422" s="5"/>
      <c r="CZ1422" s="5"/>
      <c r="DA1422" s="5"/>
      <c r="DB1422" s="5"/>
      <c r="DC1422" s="5"/>
      <c r="DD1422" s="5"/>
      <c r="DE1422" s="5"/>
      <c r="DF1422" s="5"/>
      <c r="DG1422" s="5"/>
      <c r="DH1422" s="5"/>
      <c r="DI1422" s="5"/>
      <c r="DJ1422" s="5"/>
      <c r="DK1422" s="5"/>
      <c r="DL1422" s="5"/>
    </row>
    <row r="1423" spans="1:116" s="1" customFormat="1" ht="45.75" customHeight="1">
      <c r="A1423" s="13"/>
      <c r="B1423" s="47">
        <v>1</v>
      </c>
      <c r="C1423" s="352" t="s">
        <v>4768</v>
      </c>
      <c r="D1423" s="352" t="s">
        <v>581</v>
      </c>
      <c r="E1423" s="287">
        <v>2492</v>
      </c>
      <c r="F1423" s="287">
        <v>0</v>
      </c>
      <c r="G1423" s="45">
        <v>0</v>
      </c>
      <c r="H1423" s="45">
        <f aca="true" t="shared" si="25" ref="H1423:H1437">E1423-F1423-G1423</f>
        <v>2492</v>
      </c>
      <c r="I1423" s="18" t="s">
        <v>589</v>
      </c>
      <c r="J1423" s="24"/>
      <c r="K1423" s="24"/>
      <c r="L1423" s="24"/>
      <c r="M1423" s="24"/>
      <c r="N1423" s="24"/>
      <c r="O1423" s="18" t="s">
        <v>592</v>
      </c>
      <c r="P1423" s="352" t="s">
        <v>4775</v>
      </c>
      <c r="Q1423" s="24"/>
      <c r="R1423" s="24"/>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c r="BP1423" s="5"/>
      <c r="BQ1423" s="5"/>
      <c r="BR1423" s="5"/>
      <c r="BS1423" s="5"/>
      <c r="BT1423" s="5"/>
      <c r="BU1423" s="5"/>
      <c r="BV1423" s="5"/>
      <c r="BW1423" s="5"/>
      <c r="BX1423" s="5"/>
      <c r="BY1423" s="5"/>
      <c r="BZ1423" s="5"/>
      <c r="CA1423" s="5"/>
      <c r="CB1423" s="5"/>
      <c r="CC1423" s="5"/>
      <c r="CD1423" s="5"/>
      <c r="CE1423" s="5"/>
      <c r="CF1423" s="5"/>
      <c r="CG1423" s="5"/>
      <c r="CH1423" s="5"/>
      <c r="CI1423" s="5"/>
      <c r="CJ1423" s="5"/>
      <c r="CK1423" s="5"/>
      <c r="CL1423" s="5"/>
      <c r="CM1423" s="5"/>
      <c r="CN1423" s="5"/>
      <c r="CO1423" s="5"/>
      <c r="CP1423" s="5"/>
      <c r="CQ1423" s="5"/>
      <c r="CR1423" s="5"/>
      <c r="CS1423" s="5"/>
      <c r="CT1423" s="5"/>
      <c r="CU1423" s="5"/>
      <c r="CV1423" s="5"/>
      <c r="CW1423" s="5"/>
      <c r="CX1423" s="5"/>
      <c r="CY1423" s="5"/>
      <c r="CZ1423" s="5"/>
      <c r="DA1423" s="5"/>
      <c r="DB1423" s="5"/>
      <c r="DC1423" s="5"/>
      <c r="DD1423" s="5"/>
      <c r="DE1423" s="5"/>
      <c r="DF1423" s="5"/>
      <c r="DG1423" s="5"/>
      <c r="DH1423" s="5"/>
      <c r="DI1423" s="5"/>
      <c r="DJ1423" s="5"/>
      <c r="DK1423" s="5"/>
      <c r="DL1423" s="5"/>
    </row>
    <row r="1424" spans="1:116" s="1" customFormat="1" ht="45.75" customHeight="1">
      <c r="A1424" s="13"/>
      <c r="B1424" s="47">
        <v>2</v>
      </c>
      <c r="C1424" s="352" t="s">
        <v>582</v>
      </c>
      <c r="D1424" s="352" t="s">
        <v>583</v>
      </c>
      <c r="E1424" s="287">
        <v>49800</v>
      </c>
      <c r="F1424" s="287">
        <v>0</v>
      </c>
      <c r="G1424" s="45">
        <v>0</v>
      </c>
      <c r="H1424" s="45">
        <f t="shared" si="25"/>
        <v>49800</v>
      </c>
      <c r="I1424" s="18" t="s">
        <v>590</v>
      </c>
      <c r="J1424" s="24"/>
      <c r="K1424" s="24"/>
      <c r="L1424" s="24"/>
      <c r="M1424" s="24"/>
      <c r="N1424" s="24"/>
      <c r="O1424" s="18" t="s">
        <v>593</v>
      </c>
      <c r="P1424" s="352" t="s">
        <v>4776</v>
      </c>
      <c r="Q1424" s="24"/>
      <c r="R1424" s="24"/>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c r="BI1424" s="5"/>
      <c r="BJ1424" s="5"/>
      <c r="BK1424" s="5"/>
      <c r="BL1424" s="5"/>
      <c r="BM1424" s="5"/>
      <c r="BN1424" s="5"/>
      <c r="BO1424" s="5"/>
      <c r="BP1424" s="5"/>
      <c r="BQ1424" s="5"/>
      <c r="BR1424" s="5"/>
      <c r="BS1424" s="5"/>
      <c r="BT1424" s="5"/>
      <c r="BU1424" s="5"/>
      <c r="BV1424" s="5"/>
      <c r="BW1424" s="5"/>
      <c r="BX1424" s="5"/>
      <c r="BY1424" s="5"/>
      <c r="BZ1424" s="5"/>
      <c r="CA1424" s="5"/>
      <c r="CB1424" s="5"/>
      <c r="CC1424" s="5"/>
      <c r="CD1424" s="5"/>
      <c r="CE1424" s="5"/>
      <c r="CF1424" s="5"/>
      <c r="CG1424" s="5"/>
      <c r="CH1424" s="5"/>
      <c r="CI1424" s="5"/>
      <c r="CJ1424" s="5"/>
      <c r="CK1424" s="5"/>
      <c r="CL1424" s="5"/>
      <c r="CM1424" s="5"/>
      <c r="CN1424" s="5"/>
      <c r="CO1424" s="5"/>
      <c r="CP1424" s="5"/>
      <c r="CQ1424" s="5"/>
      <c r="CR1424" s="5"/>
      <c r="CS1424" s="5"/>
      <c r="CT1424" s="5"/>
      <c r="CU1424" s="5"/>
      <c r="CV1424" s="5"/>
      <c r="CW1424" s="5"/>
      <c r="CX1424" s="5"/>
      <c r="CY1424" s="5"/>
      <c r="CZ1424" s="5"/>
      <c r="DA1424" s="5"/>
      <c r="DB1424" s="5"/>
      <c r="DC1424" s="5"/>
      <c r="DD1424" s="5"/>
      <c r="DE1424" s="5"/>
      <c r="DF1424" s="5"/>
      <c r="DG1424" s="5"/>
      <c r="DH1424" s="5"/>
      <c r="DI1424" s="5"/>
      <c r="DJ1424" s="5"/>
      <c r="DK1424" s="5"/>
      <c r="DL1424" s="5"/>
    </row>
    <row r="1425" spans="1:116" s="1" customFormat="1" ht="45.75" customHeight="1">
      <c r="A1425" s="13"/>
      <c r="B1425" s="47">
        <v>3</v>
      </c>
      <c r="C1425" s="352" t="s">
        <v>584</v>
      </c>
      <c r="D1425" s="352" t="s">
        <v>585</v>
      </c>
      <c r="E1425" s="287">
        <v>5000</v>
      </c>
      <c r="F1425" s="287">
        <v>0</v>
      </c>
      <c r="G1425" s="45">
        <v>0</v>
      </c>
      <c r="H1425" s="45">
        <f t="shared" si="25"/>
        <v>5000</v>
      </c>
      <c r="I1425" s="18" t="s">
        <v>591</v>
      </c>
      <c r="J1425" s="24"/>
      <c r="K1425" s="24"/>
      <c r="L1425" s="24"/>
      <c r="M1425" s="24"/>
      <c r="N1425" s="24"/>
      <c r="O1425" s="18" t="s">
        <v>594</v>
      </c>
      <c r="P1425" s="352" t="s">
        <v>595</v>
      </c>
      <c r="Q1425" s="24"/>
      <c r="R1425" s="24"/>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c r="BI1425" s="5"/>
      <c r="BJ1425" s="5"/>
      <c r="BK1425" s="5"/>
      <c r="BL1425" s="5"/>
      <c r="BM1425" s="5"/>
      <c r="BN1425" s="5"/>
      <c r="BO1425" s="5"/>
      <c r="BP1425" s="5"/>
      <c r="BQ1425" s="5"/>
      <c r="BR1425" s="5"/>
      <c r="BS1425" s="5"/>
      <c r="BT1425" s="5"/>
      <c r="BU1425" s="5"/>
      <c r="BV1425" s="5"/>
      <c r="BW1425" s="5"/>
      <c r="BX1425" s="5"/>
      <c r="BY1425" s="5"/>
      <c r="BZ1425" s="5"/>
      <c r="CA1425" s="5"/>
      <c r="CB1425" s="5"/>
      <c r="CC1425" s="5"/>
      <c r="CD1425" s="5"/>
      <c r="CE1425" s="5"/>
      <c r="CF1425" s="5"/>
      <c r="CG1425" s="5"/>
      <c r="CH1425" s="5"/>
      <c r="CI1425" s="5"/>
      <c r="CJ1425" s="5"/>
      <c r="CK1425" s="5"/>
      <c r="CL1425" s="5"/>
      <c r="CM1425" s="5"/>
      <c r="CN1425" s="5"/>
      <c r="CO1425" s="5"/>
      <c r="CP1425" s="5"/>
      <c r="CQ1425" s="5"/>
      <c r="CR1425" s="5"/>
      <c r="CS1425" s="5"/>
      <c r="CT1425" s="5"/>
      <c r="CU1425" s="5"/>
      <c r="CV1425" s="5"/>
      <c r="CW1425" s="5"/>
      <c r="CX1425" s="5"/>
      <c r="CY1425" s="5"/>
      <c r="CZ1425" s="5"/>
      <c r="DA1425" s="5"/>
      <c r="DB1425" s="5"/>
      <c r="DC1425" s="5"/>
      <c r="DD1425" s="5"/>
      <c r="DE1425" s="5"/>
      <c r="DF1425" s="5"/>
      <c r="DG1425" s="5"/>
      <c r="DH1425" s="5"/>
      <c r="DI1425" s="5"/>
      <c r="DJ1425" s="5"/>
      <c r="DK1425" s="5"/>
      <c r="DL1425" s="5"/>
    </row>
    <row r="1426" spans="1:116" s="1" customFormat="1" ht="45.75" customHeight="1">
      <c r="A1426" s="13"/>
      <c r="B1426" s="47">
        <v>4</v>
      </c>
      <c r="C1426" s="352" t="s">
        <v>586</v>
      </c>
      <c r="D1426" s="352" t="s">
        <v>587</v>
      </c>
      <c r="E1426" s="287">
        <v>4200</v>
      </c>
      <c r="F1426" s="287"/>
      <c r="G1426" s="45"/>
      <c r="H1426" s="45">
        <f t="shared" si="25"/>
        <v>4200</v>
      </c>
      <c r="I1426" s="18" t="s">
        <v>588</v>
      </c>
      <c r="J1426" s="24"/>
      <c r="K1426" s="24"/>
      <c r="L1426" s="24"/>
      <c r="M1426" s="24"/>
      <c r="N1426" s="24"/>
      <c r="O1426" s="18" t="s">
        <v>596</v>
      </c>
      <c r="P1426" s="352" t="s">
        <v>597</v>
      </c>
      <c r="Q1426" s="24"/>
      <c r="R1426" s="24"/>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5"/>
      <c r="BM1426" s="5"/>
      <c r="BN1426" s="5"/>
      <c r="BO1426" s="5"/>
      <c r="BP1426" s="5"/>
      <c r="BQ1426" s="5"/>
      <c r="BR1426" s="5"/>
      <c r="BS1426" s="5"/>
      <c r="BT1426" s="5"/>
      <c r="BU1426" s="5"/>
      <c r="BV1426" s="5"/>
      <c r="BW1426" s="5"/>
      <c r="BX1426" s="5"/>
      <c r="BY1426" s="5"/>
      <c r="BZ1426" s="5"/>
      <c r="CA1426" s="5"/>
      <c r="CB1426" s="5"/>
      <c r="CC1426" s="5"/>
      <c r="CD1426" s="5"/>
      <c r="CE1426" s="5"/>
      <c r="CF1426" s="5"/>
      <c r="CG1426" s="5"/>
      <c r="CH1426" s="5"/>
      <c r="CI1426" s="5"/>
      <c r="CJ1426" s="5"/>
      <c r="CK1426" s="5"/>
      <c r="CL1426" s="5"/>
      <c r="CM1426" s="5"/>
      <c r="CN1426" s="5"/>
      <c r="CO1426" s="5"/>
      <c r="CP1426" s="5"/>
      <c r="CQ1426" s="5"/>
      <c r="CR1426" s="5"/>
      <c r="CS1426" s="5"/>
      <c r="CT1426" s="5"/>
      <c r="CU1426" s="5"/>
      <c r="CV1426" s="5"/>
      <c r="CW1426" s="5"/>
      <c r="CX1426" s="5"/>
      <c r="CY1426" s="5"/>
      <c r="CZ1426" s="5"/>
      <c r="DA1426" s="5"/>
      <c r="DB1426" s="5"/>
      <c r="DC1426" s="5"/>
      <c r="DD1426" s="5"/>
      <c r="DE1426" s="5"/>
      <c r="DF1426" s="5"/>
      <c r="DG1426" s="5"/>
      <c r="DH1426" s="5"/>
      <c r="DI1426" s="5"/>
      <c r="DJ1426" s="5"/>
      <c r="DK1426" s="5"/>
      <c r="DL1426" s="5"/>
    </row>
    <row r="1427" spans="1:116" s="1" customFormat="1" ht="45.75" customHeight="1">
      <c r="A1427" s="13"/>
      <c r="B1427" s="47">
        <v>5</v>
      </c>
      <c r="C1427" s="352" t="s">
        <v>2385</v>
      </c>
      <c r="D1427" s="352" t="s">
        <v>4769</v>
      </c>
      <c r="E1427" s="287">
        <v>373844</v>
      </c>
      <c r="F1427" s="287"/>
      <c r="G1427" s="45"/>
      <c r="H1427" s="45">
        <f t="shared" si="25"/>
        <v>373844</v>
      </c>
      <c r="I1427" s="18" t="s">
        <v>588</v>
      </c>
      <c r="J1427" s="24"/>
      <c r="K1427" s="24"/>
      <c r="L1427" s="24"/>
      <c r="M1427" s="24"/>
      <c r="N1427" s="24"/>
      <c r="O1427" s="18" t="s">
        <v>4777</v>
      </c>
      <c r="P1427" s="352" t="s">
        <v>4778</v>
      </c>
      <c r="Q1427" s="24"/>
      <c r="R1427" s="24"/>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c r="BA1427" s="5"/>
      <c r="BB1427" s="5"/>
      <c r="BC1427" s="5"/>
      <c r="BD1427" s="5"/>
      <c r="BE1427" s="5"/>
      <c r="BF1427" s="5"/>
      <c r="BG1427" s="5"/>
      <c r="BH1427" s="5"/>
      <c r="BI1427" s="5"/>
      <c r="BJ1427" s="5"/>
      <c r="BK1427" s="5"/>
      <c r="BL1427" s="5"/>
      <c r="BM1427" s="5"/>
      <c r="BN1427" s="5"/>
      <c r="BO1427" s="5"/>
      <c r="BP1427" s="5"/>
      <c r="BQ1427" s="5"/>
      <c r="BR1427" s="5"/>
      <c r="BS1427" s="5"/>
      <c r="BT1427" s="5"/>
      <c r="BU1427" s="5"/>
      <c r="BV1427" s="5"/>
      <c r="BW1427" s="5"/>
      <c r="BX1427" s="5"/>
      <c r="BY1427" s="5"/>
      <c r="BZ1427" s="5"/>
      <c r="CA1427" s="5"/>
      <c r="CB1427" s="5"/>
      <c r="CC1427" s="5"/>
      <c r="CD1427" s="5"/>
      <c r="CE1427" s="5"/>
      <c r="CF1427" s="5"/>
      <c r="CG1427" s="5"/>
      <c r="CH1427" s="5"/>
      <c r="CI1427" s="5"/>
      <c r="CJ1427" s="5"/>
      <c r="CK1427" s="5"/>
      <c r="CL1427" s="5"/>
      <c r="CM1427" s="5"/>
      <c r="CN1427" s="5"/>
      <c r="CO1427" s="5"/>
      <c r="CP1427" s="5"/>
      <c r="CQ1427" s="5"/>
      <c r="CR1427" s="5"/>
      <c r="CS1427" s="5"/>
      <c r="CT1427" s="5"/>
      <c r="CU1427" s="5"/>
      <c r="CV1427" s="5"/>
      <c r="CW1427" s="5"/>
      <c r="CX1427" s="5"/>
      <c r="CY1427" s="5"/>
      <c r="CZ1427" s="5"/>
      <c r="DA1427" s="5"/>
      <c r="DB1427" s="5"/>
      <c r="DC1427" s="5"/>
      <c r="DD1427" s="5"/>
      <c r="DE1427" s="5"/>
      <c r="DF1427" s="5"/>
      <c r="DG1427" s="5"/>
      <c r="DH1427" s="5"/>
      <c r="DI1427" s="5"/>
      <c r="DJ1427" s="5"/>
      <c r="DK1427" s="5"/>
      <c r="DL1427" s="5"/>
    </row>
    <row r="1428" spans="1:116" s="1" customFormat="1" ht="45.75" customHeight="1">
      <c r="A1428" s="13"/>
      <c r="B1428" s="47">
        <v>6</v>
      </c>
      <c r="C1428" s="352" t="s">
        <v>4281</v>
      </c>
      <c r="D1428" s="352" t="s">
        <v>4282</v>
      </c>
      <c r="E1428" s="287">
        <v>1500</v>
      </c>
      <c r="F1428" s="287"/>
      <c r="G1428" s="45"/>
      <c r="H1428" s="45">
        <f t="shared" si="25"/>
        <v>1500</v>
      </c>
      <c r="I1428" s="18" t="s">
        <v>588</v>
      </c>
      <c r="J1428" s="24"/>
      <c r="K1428" s="24"/>
      <c r="L1428" s="24"/>
      <c r="M1428" s="24"/>
      <c r="N1428" s="24"/>
      <c r="O1428" s="18" t="s">
        <v>4779</v>
      </c>
      <c r="P1428" s="352" t="s">
        <v>4780</v>
      </c>
      <c r="Q1428" s="24"/>
      <c r="R1428" s="24"/>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c r="BA1428" s="5"/>
      <c r="BB1428" s="5"/>
      <c r="BC1428" s="5"/>
      <c r="BD1428" s="5"/>
      <c r="BE1428" s="5"/>
      <c r="BF1428" s="5"/>
      <c r="BG1428" s="5"/>
      <c r="BH1428" s="5"/>
      <c r="BI1428" s="5"/>
      <c r="BJ1428" s="5"/>
      <c r="BK1428" s="5"/>
      <c r="BL1428" s="5"/>
      <c r="BM1428" s="5"/>
      <c r="BN1428" s="5"/>
      <c r="BO1428" s="5"/>
      <c r="BP1428" s="5"/>
      <c r="BQ1428" s="5"/>
      <c r="BR1428" s="5"/>
      <c r="BS1428" s="5"/>
      <c r="BT1428" s="5"/>
      <c r="BU1428" s="5"/>
      <c r="BV1428" s="5"/>
      <c r="BW1428" s="5"/>
      <c r="BX1428" s="5"/>
      <c r="BY1428" s="5"/>
      <c r="BZ1428" s="5"/>
      <c r="CA1428" s="5"/>
      <c r="CB1428" s="5"/>
      <c r="CC1428" s="5"/>
      <c r="CD1428" s="5"/>
      <c r="CE1428" s="5"/>
      <c r="CF1428" s="5"/>
      <c r="CG1428" s="5"/>
      <c r="CH1428" s="5"/>
      <c r="CI1428" s="5"/>
      <c r="CJ1428" s="5"/>
      <c r="CK1428" s="5"/>
      <c r="CL1428" s="5"/>
      <c r="CM1428" s="5"/>
      <c r="CN1428" s="5"/>
      <c r="CO1428" s="5"/>
      <c r="CP1428" s="5"/>
      <c r="CQ1428" s="5"/>
      <c r="CR1428" s="5"/>
      <c r="CS1428" s="5"/>
      <c r="CT1428" s="5"/>
      <c r="CU1428" s="5"/>
      <c r="CV1428" s="5"/>
      <c r="CW1428" s="5"/>
      <c r="CX1428" s="5"/>
      <c r="CY1428" s="5"/>
      <c r="CZ1428" s="5"/>
      <c r="DA1428" s="5"/>
      <c r="DB1428" s="5"/>
      <c r="DC1428" s="5"/>
      <c r="DD1428" s="5"/>
      <c r="DE1428" s="5"/>
      <c r="DF1428" s="5"/>
      <c r="DG1428" s="5"/>
      <c r="DH1428" s="5"/>
      <c r="DI1428" s="5"/>
      <c r="DJ1428" s="5"/>
      <c r="DK1428" s="5"/>
      <c r="DL1428" s="5"/>
    </row>
    <row r="1429" spans="1:116" s="1" customFormat="1" ht="45.75" customHeight="1">
      <c r="A1429" s="13"/>
      <c r="B1429" s="47">
        <v>7</v>
      </c>
      <c r="C1429" s="352" t="s">
        <v>4283</v>
      </c>
      <c r="D1429" s="352" t="s">
        <v>4770</v>
      </c>
      <c r="E1429" s="287">
        <v>2700</v>
      </c>
      <c r="F1429" s="287"/>
      <c r="G1429" s="45"/>
      <c r="H1429" s="45">
        <f t="shared" si="25"/>
        <v>2700</v>
      </c>
      <c r="I1429" s="18" t="s">
        <v>588</v>
      </c>
      <c r="J1429" s="24"/>
      <c r="K1429" s="24"/>
      <c r="L1429" s="24"/>
      <c r="M1429" s="24"/>
      <c r="N1429" s="24"/>
      <c r="O1429" s="18" t="s">
        <v>4781</v>
      </c>
      <c r="P1429" s="352" t="s">
        <v>4782</v>
      </c>
      <c r="Q1429" s="24"/>
      <c r="R1429" s="24"/>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c r="BR1429" s="5"/>
      <c r="BS1429" s="5"/>
      <c r="BT1429" s="5"/>
      <c r="BU1429" s="5"/>
      <c r="BV1429" s="5"/>
      <c r="BW1429" s="5"/>
      <c r="BX1429" s="5"/>
      <c r="BY1429" s="5"/>
      <c r="BZ1429" s="5"/>
      <c r="CA1429" s="5"/>
      <c r="CB1429" s="5"/>
      <c r="CC1429" s="5"/>
      <c r="CD1429" s="5"/>
      <c r="CE1429" s="5"/>
      <c r="CF1429" s="5"/>
      <c r="CG1429" s="5"/>
      <c r="CH1429" s="5"/>
      <c r="CI1429" s="5"/>
      <c r="CJ1429" s="5"/>
      <c r="CK1429" s="5"/>
      <c r="CL1429" s="5"/>
      <c r="CM1429" s="5"/>
      <c r="CN1429" s="5"/>
      <c r="CO1429" s="5"/>
      <c r="CP1429" s="5"/>
      <c r="CQ1429" s="5"/>
      <c r="CR1429" s="5"/>
      <c r="CS1429" s="5"/>
      <c r="CT1429" s="5"/>
      <c r="CU1429" s="5"/>
      <c r="CV1429" s="5"/>
      <c r="CW1429" s="5"/>
      <c r="CX1429" s="5"/>
      <c r="CY1429" s="5"/>
      <c r="CZ1429" s="5"/>
      <c r="DA1429" s="5"/>
      <c r="DB1429" s="5"/>
      <c r="DC1429" s="5"/>
      <c r="DD1429" s="5"/>
      <c r="DE1429" s="5"/>
      <c r="DF1429" s="5"/>
      <c r="DG1429" s="5"/>
      <c r="DH1429" s="5"/>
      <c r="DI1429" s="5"/>
      <c r="DJ1429" s="5"/>
      <c r="DK1429" s="5"/>
      <c r="DL1429" s="5"/>
    </row>
    <row r="1430" spans="1:116" s="1" customFormat="1" ht="45.75" customHeight="1">
      <c r="A1430" s="13"/>
      <c r="B1430" s="47">
        <v>8</v>
      </c>
      <c r="C1430" s="352" t="s">
        <v>4283</v>
      </c>
      <c r="D1430" s="352" t="s">
        <v>4770</v>
      </c>
      <c r="E1430" s="287">
        <v>50700</v>
      </c>
      <c r="F1430" s="287"/>
      <c r="G1430" s="45"/>
      <c r="H1430" s="45">
        <f t="shared" si="25"/>
        <v>50700</v>
      </c>
      <c r="I1430" s="18" t="s">
        <v>588</v>
      </c>
      <c r="J1430" s="24"/>
      <c r="K1430" s="24"/>
      <c r="L1430" s="24"/>
      <c r="M1430" s="24"/>
      <c r="N1430" s="24"/>
      <c r="O1430" s="18" t="s">
        <v>4783</v>
      </c>
      <c r="P1430" s="352" t="s">
        <v>4782</v>
      </c>
      <c r="Q1430" s="24"/>
      <c r="R1430" s="24"/>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c r="BU1430" s="5"/>
      <c r="BV1430" s="5"/>
      <c r="BW1430" s="5"/>
      <c r="BX1430" s="5"/>
      <c r="BY1430" s="5"/>
      <c r="BZ1430" s="5"/>
      <c r="CA1430" s="5"/>
      <c r="CB1430" s="5"/>
      <c r="CC1430" s="5"/>
      <c r="CD1430" s="5"/>
      <c r="CE1430" s="5"/>
      <c r="CF1430" s="5"/>
      <c r="CG1430" s="5"/>
      <c r="CH1430" s="5"/>
      <c r="CI1430" s="5"/>
      <c r="CJ1430" s="5"/>
      <c r="CK1430" s="5"/>
      <c r="CL1430" s="5"/>
      <c r="CM1430" s="5"/>
      <c r="CN1430" s="5"/>
      <c r="CO1430" s="5"/>
      <c r="CP1430" s="5"/>
      <c r="CQ1430" s="5"/>
      <c r="CR1430" s="5"/>
      <c r="CS1430" s="5"/>
      <c r="CT1430" s="5"/>
      <c r="CU1430" s="5"/>
      <c r="CV1430" s="5"/>
      <c r="CW1430" s="5"/>
      <c r="CX1430" s="5"/>
      <c r="CY1430" s="5"/>
      <c r="CZ1430" s="5"/>
      <c r="DA1430" s="5"/>
      <c r="DB1430" s="5"/>
      <c r="DC1430" s="5"/>
      <c r="DD1430" s="5"/>
      <c r="DE1430" s="5"/>
      <c r="DF1430" s="5"/>
      <c r="DG1430" s="5"/>
      <c r="DH1430" s="5"/>
      <c r="DI1430" s="5"/>
      <c r="DJ1430" s="5"/>
      <c r="DK1430" s="5"/>
      <c r="DL1430" s="5"/>
    </row>
    <row r="1431" spans="1:116" s="1" customFormat="1" ht="45.75" customHeight="1">
      <c r="A1431" s="13"/>
      <c r="B1431" s="47"/>
      <c r="C1431" s="352" t="s">
        <v>4771</v>
      </c>
      <c r="D1431" s="352" t="s">
        <v>4772</v>
      </c>
      <c r="E1431" s="287">
        <v>37289</v>
      </c>
      <c r="F1431" s="287">
        <v>7000</v>
      </c>
      <c r="G1431" s="45"/>
      <c r="H1431" s="45">
        <f t="shared" si="25"/>
        <v>30289</v>
      </c>
      <c r="I1431" s="18" t="s">
        <v>588</v>
      </c>
      <c r="J1431" s="24"/>
      <c r="K1431" s="24"/>
      <c r="L1431" s="24"/>
      <c r="M1431" s="24"/>
      <c r="N1431" s="24"/>
      <c r="O1431" s="18" t="s">
        <v>4784</v>
      </c>
      <c r="P1431" s="352" t="s">
        <v>4785</v>
      </c>
      <c r="Q1431" s="24"/>
      <c r="R1431" s="24"/>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c r="BR1431" s="5"/>
      <c r="BS1431" s="5"/>
      <c r="BT1431" s="5"/>
      <c r="BU1431" s="5"/>
      <c r="BV1431" s="5"/>
      <c r="BW1431" s="5"/>
      <c r="BX1431" s="5"/>
      <c r="BY1431" s="5"/>
      <c r="BZ1431" s="5"/>
      <c r="CA1431" s="5"/>
      <c r="CB1431" s="5"/>
      <c r="CC1431" s="5"/>
      <c r="CD1431" s="5"/>
      <c r="CE1431" s="5"/>
      <c r="CF1431" s="5"/>
      <c r="CG1431" s="5"/>
      <c r="CH1431" s="5"/>
      <c r="CI1431" s="5"/>
      <c r="CJ1431" s="5"/>
      <c r="CK1431" s="5"/>
      <c r="CL1431" s="5"/>
      <c r="CM1431" s="5"/>
      <c r="CN1431" s="5"/>
      <c r="CO1431" s="5"/>
      <c r="CP1431" s="5"/>
      <c r="CQ1431" s="5"/>
      <c r="CR1431" s="5"/>
      <c r="CS1431" s="5"/>
      <c r="CT1431" s="5"/>
      <c r="CU1431" s="5"/>
      <c r="CV1431" s="5"/>
      <c r="CW1431" s="5"/>
      <c r="CX1431" s="5"/>
      <c r="CY1431" s="5"/>
      <c r="CZ1431" s="5"/>
      <c r="DA1431" s="5"/>
      <c r="DB1431" s="5"/>
      <c r="DC1431" s="5"/>
      <c r="DD1431" s="5"/>
      <c r="DE1431" s="5"/>
      <c r="DF1431" s="5"/>
      <c r="DG1431" s="5"/>
      <c r="DH1431" s="5"/>
      <c r="DI1431" s="5"/>
      <c r="DJ1431" s="5"/>
      <c r="DK1431" s="5"/>
      <c r="DL1431" s="5"/>
    </row>
    <row r="1432" spans="1:116" s="1" customFormat="1" ht="45.75" customHeight="1">
      <c r="A1432" s="13"/>
      <c r="B1432" s="47"/>
      <c r="C1432" s="352" t="s">
        <v>4771</v>
      </c>
      <c r="D1432" s="352" t="s">
        <v>4772</v>
      </c>
      <c r="E1432" s="287">
        <v>7145</v>
      </c>
      <c r="F1432" s="287">
        <v>200</v>
      </c>
      <c r="G1432" s="45"/>
      <c r="H1432" s="45">
        <f t="shared" si="25"/>
        <v>6945</v>
      </c>
      <c r="I1432" s="18" t="s">
        <v>588</v>
      </c>
      <c r="J1432" s="24"/>
      <c r="K1432" s="24"/>
      <c r="L1432" s="24"/>
      <c r="M1432" s="24"/>
      <c r="N1432" s="24"/>
      <c r="O1432" s="18" t="s">
        <v>4786</v>
      </c>
      <c r="P1432" s="352" t="s">
        <v>4787</v>
      </c>
      <c r="Q1432" s="24"/>
      <c r="R1432" s="24"/>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5"/>
      <c r="BR1432" s="5"/>
      <c r="BS1432" s="5"/>
      <c r="BT1432" s="5"/>
      <c r="BU1432" s="5"/>
      <c r="BV1432" s="5"/>
      <c r="BW1432" s="5"/>
      <c r="BX1432" s="5"/>
      <c r="BY1432" s="5"/>
      <c r="BZ1432" s="5"/>
      <c r="CA1432" s="5"/>
      <c r="CB1432" s="5"/>
      <c r="CC1432" s="5"/>
      <c r="CD1432" s="5"/>
      <c r="CE1432" s="5"/>
      <c r="CF1432" s="5"/>
      <c r="CG1432" s="5"/>
      <c r="CH1432" s="5"/>
      <c r="CI1432" s="5"/>
      <c r="CJ1432" s="5"/>
      <c r="CK1432" s="5"/>
      <c r="CL1432" s="5"/>
      <c r="CM1432" s="5"/>
      <c r="CN1432" s="5"/>
      <c r="CO1432" s="5"/>
      <c r="CP1432" s="5"/>
      <c r="CQ1432" s="5"/>
      <c r="CR1432" s="5"/>
      <c r="CS1432" s="5"/>
      <c r="CT1432" s="5"/>
      <c r="CU1432" s="5"/>
      <c r="CV1432" s="5"/>
      <c r="CW1432" s="5"/>
      <c r="CX1432" s="5"/>
      <c r="CY1432" s="5"/>
      <c r="CZ1432" s="5"/>
      <c r="DA1432" s="5"/>
      <c r="DB1432" s="5"/>
      <c r="DC1432" s="5"/>
      <c r="DD1432" s="5"/>
      <c r="DE1432" s="5"/>
      <c r="DF1432" s="5"/>
      <c r="DG1432" s="5"/>
      <c r="DH1432" s="5"/>
      <c r="DI1432" s="5"/>
      <c r="DJ1432" s="5"/>
      <c r="DK1432" s="5"/>
      <c r="DL1432" s="5"/>
    </row>
    <row r="1433" spans="1:116" s="1" customFormat="1" ht="45.75" customHeight="1">
      <c r="A1433" s="13"/>
      <c r="B1433" s="47"/>
      <c r="C1433" s="352" t="s">
        <v>4771</v>
      </c>
      <c r="D1433" s="352" t="s">
        <v>4772</v>
      </c>
      <c r="E1433" s="287">
        <v>2478</v>
      </c>
      <c r="F1433" s="287"/>
      <c r="G1433" s="45"/>
      <c r="H1433" s="45">
        <f t="shared" si="25"/>
        <v>2478</v>
      </c>
      <c r="I1433" s="18" t="s">
        <v>588</v>
      </c>
      <c r="J1433" s="24"/>
      <c r="K1433" s="24"/>
      <c r="L1433" s="24"/>
      <c r="M1433" s="24"/>
      <c r="N1433" s="24"/>
      <c r="O1433" s="18" t="s">
        <v>4788</v>
      </c>
      <c r="P1433" s="352" t="s">
        <v>4789</v>
      </c>
      <c r="Q1433" s="24"/>
      <c r="R1433" s="24"/>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c r="BI1433" s="5"/>
      <c r="BJ1433" s="5"/>
      <c r="BK1433" s="5"/>
      <c r="BL1433" s="5"/>
      <c r="BM1433" s="5"/>
      <c r="BN1433" s="5"/>
      <c r="BO1433" s="5"/>
      <c r="BP1433" s="5"/>
      <c r="BQ1433" s="5"/>
      <c r="BR1433" s="5"/>
      <c r="BS1433" s="5"/>
      <c r="BT1433" s="5"/>
      <c r="BU1433" s="5"/>
      <c r="BV1433" s="5"/>
      <c r="BW1433" s="5"/>
      <c r="BX1433" s="5"/>
      <c r="BY1433" s="5"/>
      <c r="BZ1433" s="5"/>
      <c r="CA1433" s="5"/>
      <c r="CB1433" s="5"/>
      <c r="CC1433" s="5"/>
      <c r="CD1433" s="5"/>
      <c r="CE1433" s="5"/>
      <c r="CF1433" s="5"/>
      <c r="CG1433" s="5"/>
      <c r="CH1433" s="5"/>
      <c r="CI1433" s="5"/>
      <c r="CJ1433" s="5"/>
      <c r="CK1433" s="5"/>
      <c r="CL1433" s="5"/>
      <c r="CM1433" s="5"/>
      <c r="CN1433" s="5"/>
      <c r="CO1433" s="5"/>
      <c r="CP1433" s="5"/>
      <c r="CQ1433" s="5"/>
      <c r="CR1433" s="5"/>
      <c r="CS1433" s="5"/>
      <c r="CT1433" s="5"/>
      <c r="CU1433" s="5"/>
      <c r="CV1433" s="5"/>
      <c r="CW1433" s="5"/>
      <c r="CX1433" s="5"/>
      <c r="CY1433" s="5"/>
      <c r="CZ1433" s="5"/>
      <c r="DA1433" s="5"/>
      <c r="DB1433" s="5"/>
      <c r="DC1433" s="5"/>
      <c r="DD1433" s="5"/>
      <c r="DE1433" s="5"/>
      <c r="DF1433" s="5"/>
      <c r="DG1433" s="5"/>
      <c r="DH1433" s="5"/>
      <c r="DI1433" s="5"/>
      <c r="DJ1433" s="5"/>
      <c r="DK1433" s="5"/>
      <c r="DL1433" s="5"/>
    </row>
    <row r="1434" spans="1:116" s="1" customFormat="1" ht="45.75" customHeight="1">
      <c r="A1434" s="13"/>
      <c r="B1434" s="47"/>
      <c r="C1434" s="352" t="s">
        <v>4773</v>
      </c>
      <c r="D1434" s="352" t="s">
        <v>4774</v>
      </c>
      <c r="E1434" s="287">
        <v>43140</v>
      </c>
      <c r="F1434" s="287"/>
      <c r="G1434" s="45"/>
      <c r="H1434" s="45">
        <f t="shared" si="25"/>
        <v>43140</v>
      </c>
      <c r="I1434" s="18" t="s">
        <v>4735</v>
      </c>
      <c r="J1434" s="24"/>
      <c r="K1434" s="24"/>
      <c r="L1434" s="24"/>
      <c r="M1434" s="24"/>
      <c r="N1434" s="24"/>
      <c r="O1434" s="18" t="s">
        <v>4790</v>
      </c>
      <c r="P1434" s="352" t="s">
        <v>4791</v>
      </c>
      <c r="Q1434" s="24"/>
      <c r="R1434" s="24"/>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5"/>
      <c r="BR1434" s="5"/>
      <c r="BS1434" s="5"/>
      <c r="BT1434" s="5"/>
      <c r="BU1434" s="5"/>
      <c r="BV1434" s="5"/>
      <c r="BW1434" s="5"/>
      <c r="BX1434" s="5"/>
      <c r="BY1434" s="5"/>
      <c r="BZ1434" s="5"/>
      <c r="CA1434" s="5"/>
      <c r="CB1434" s="5"/>
      <c r="CC1434" s="5"/>
      <c r="CD1434" s="5"/>
      <c r="CE1434" s="5"/>
      <c r="CF1434" s="5"/>
      <c r="CG1434" s="5"/>
      <c r="CH1434" s="5"/>
      <c r="CI1434" s="5"/>
      <c r="CJ1434" s="5"/>
      <c r="CK1434" s="5"/>
      <c r="CL1434" s="5"/>
      <c r="CM1434" s="5"/>
      <c r="CN1434" s="5"/>
      <c r="CO1434" s="5"/>
      <c r="CP1434" s="5"/>
      <c r="CQ1434" s="5"/>
      <c r="CR1434" s="5"/>
      <c r="CS1434" s="5"/>
      <c r="CT1434" s="5"/>
      <c r="CU1434" s="5"/>
      <c r="CV1434" s="5"/>
      <c r="CW1434" s="5"/>
      <c r="CX1434" s="5"/>
      <c r="CY1434" s="5"/>
      <c r="CZ1434" s="5"/>
      <c r="DA1434" s="5"/>
      <c r="DB1434" s="5"/>
      <c r="DC1434" s="5"/>
      <c r="DD1434" s="5"/>
      <c r="DE1434" s="5"/>
      <c r="DF1434" s="5"/>
      <c r="DG1434" s="5"/>
      <c r="DH1434" s="5"/>
      <c r="DI1434" s="5"/>
      <c r="DJ1434" s="5"/>
      <c r="DK1434" s="5"/>
      <c r="DL1434" s="5"/>
    </row>
    <row r="1435" spans="1:116" s="1" customFormat="1" ht="45.75" customHeight="1">
      <c r="A1435" s="13"/>
      <c r="B1435" s="47"/>
      <c r="C1435" s="18"/>
      <c r="D1435" s="18"/>
      <c r="E1435" s="45"/>
      <c r="F1435" s="45"/>
      <c r="G1435" s="45"/>
      <c r="H1435" s="45">
        <f t="shared" si="25"/>
        <v>0</v>
      </c>
      <c r="I1435" s="18"/>
      <c r="J1435" s="24"/>
      <c r="K1435" s="24"/>
      <c r="L1435" s="24"/>
      <c r="M1435" s="24"/>
      <c r="N1435" s="24"/>
      <c r="O1435" s="18"/>
      <c r="P1435" s="18"/>
      <c r="Q1435" s="24"/>
      <c r="R1435" s="24"/>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c r="BI1435" s="5"/>
      <c r="BJ1435" s="5"/>
      <c r="BK1435" s="5"/>
      <c r="BL1435" s="5"/>
      <c r="BM1435" s="5"/>
      <c r="BN1435" s="5"/>
      <c r="BO1435" s="5"/>
      <c r="BP1435" s="5"/>
      <c r="BQ1435" s="5"/>
      <c r="BR1435" s="5"/>
      <c r="BS1435" s="5"/>
      <c r="BT1435" s="5"/>
      <c r="BU1435" s="5"/>
      <c r="BV1435" s="5"/>
      <c r="BW1435" s="5"/>
      <c r="BX1435" s="5"/>
      <c r="BY1435" s="5"/>
      <c r="BZ1435" s="5"/>
      <c r="CA1435" s="5"/>
      <c r="CB1435" s="5"/>
      <c r="CC1435" s="5"/>
      <c r="CD1435" s="5"/>
      <c r="CE1435" s="5"/>
      <c r="CF1435" s="5"/>
      <c r="CG1435" s="5"/>
      <c r="CH1435" s="5"/>
      <c r="CI1435" s="5"/>
      <c r="CJ1435" s="5"/>
      <c r="CK1435" s="5"/>
      <c r="CL1435" s="5"/>
      <c r="CM1435" s="5"/>
      <c r="CN1435" s="5"/>
      <c r="CO1435" s="5"/>
      <c r="CP1435" s="5"/>
      <c r="CQ1435" s="5"/>
      <c r="CR1435" s="5"/>
      <c r="CS1435" s="5"/>
      <c r="CT1435" s="5"/>
      <c r="CU1435" s="5"/>
      <c r="CV1435" s="5"/>
      <c r="CW1435" s="5"/>
      <c r="CX1435" s="5"/>
      <c r="CY1435" s="5"/>
      <c r="CZ1435" s="5"/>
      <c r="DA1435" s="5"/>
      <c r="DB1435" s="5"/>
      <c r="DC1435" s="5"/>
      <c r="DD1435" s="5"/>
      <c r="DE1435" s="5"/>
      <c r="DF1435" s="5"/>
      <c r="DG1435" s="5"/>
      <c r="DH1435" s="5"/>
      <c r="DI1435" s="5"/>
      <c r="DJ1435" s="5"/>
      <c r="DK1435" s="5"/>
      <c r="DL1435" s="5"/>
    </row>
    <row r="1436" spans="1:116" s="1" customFormat="1" ht="45.75" customHeight="1">
      <c r="A1436" s="13"/>
      <c r="B1436" s="47"/>
      <c r="C1436" s="18"/>
      <c r="D1436" s="18"/>
      <c r="E1436" s="45"/>
      <c r="F1436" s="45"/>
      <c r="G1436" s="45"/>
      <c r="H1436" s="45">
        <f t="shared" si="25"/>
        <v>0</v>
      </c>
      <c r="I1436" s="18"/>
      <c r="J1436" s="24"/>
      <c r="K1436" s="24"/>
      <c r="L1436" s="24"/>
      <c r="M1436" s="24"/>
      <c r="N1436" s="24"/>
      <c r="O1436" s="18"/>
      <c r="P1436" s="18"/>
      <c r="Q1436" s="24"/>
      <c r="R1436" s="24"/>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c r="BN1436" s="5"/>
      <c r="BO1436" s="5"/>
      <c r="BP1436" s="5"/>
      <c r="BQ1436" s="5"/>
      <c r="BR1436" s="5"/>
      <c r="BS1436" s="5"/>
      <c r="BT1436" s="5"/>
      <c r="BU1436" s="5"/>
      <c r="BV1436" s="5"/>
      <c r="BW1436" s="5"/>
      <c r="BX1436" s="5"/>
      <c r="BY1436" s="5"/>
      <c r="BZ1436" s="5"/>
      <c r="CA1436" s="5"/>
      <c r="CB1436" s="5"/>
      <c r="CC1436" s="5"/>
      <c r="CD1436" s="5"/>
      <c r="CE1436" s="5"/>
      <c r="CF1436" s="5"/>
      <c r="CG1436" s="5"/>
      <c r="CH1436" s="5"/>
      <c r="CI1436" s="5"/>
      <c r="CJ1436" s="5"/>
      <c r="CK1436" s="5"/>
      <c r="CL1436" s="5"/>
      <c r="CM1436" s="5"/>
      <c r="CN1436" s="5"/>
      <c r="CO1436" s="5"/>
      <c r="CP1436" s="5"/>
      <c r="CQ1436" s="5"/>
      <c r="CR1436" s="5"/>
      <c r="CS1436" s="5"/>
      <c r="CT1436" s="5"/>
      <c r="CU1436" s="5"/>
      <c r="CV1436" s="5"/>
      <c r="CW1436" s="5"/>
      <c r="CX1436" s="5"/>
      <c r="CY1436" s="5"/>
      <c r="CZ1436" s="5"/>
      <c r="DA1436" s="5"/>
      <c r="DB1436" s="5"/>
      <c r="DC1436" s="5"/>
      <c r="DD1436" s="5"/>
      <c r="DE1436" s="5"/>
      <c r="DF1436" s="5"/>
      <c r="DG1436" s="5"/>
      <c r="DH1436" s="5"/>
      <c r="DI1436" s="5"/>
      <c r="DJ1436" s="5"/>
      <c r="DK1436" s="5"/>
      <c r="DL1436" s="5"/>
    </row>
    <row r="1437" spans="1:116" s="1" customFormat="1" ht="45.75" customHeight="1">
      <c r="A1437" s="13"/>
      <c r="H1437" s="45">
        <f t="shared" si="25"/>
        <v>0</v>
      </c>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5"/>
      <c r="BR1437" s="5"/>
      <c r="BS1437" s="5"/>
      <c r="BT1437" s="5"/>
      <c r="BU1437" s="5"/>
      <c r="BV1437" s="5"/>
      <c r="BW1437" s="5"/>
      <c r="BX1437" s="5"/>
      <c r="BY1437" s="5"/>
      <c r="BZ1437" s="5"/>
      <c r="CA1437" s="5"/>
      <c r="CB1437" s="5"/>
      <c r="CC1437" s="5"/>
      <c r="CD1437" s="5"/>
      <c r="CE1437" s="5"/>
      <c r="CF1437" s="5"/>
      <c r="CG1437" s="5"/>
      <c r="CH1437" s="5"/>
      <c r="CI1437" s="5"/>
      <c r="CJ1437" s="5"/>
      <c r="CK1437" s="5"/>
      <c r="CL1437" s="5"/>
      <c r="CM1437" s="5"/>
      <c r="CN1437" s="5"/>
      <c r="CO1437" s="5"/>
      <c r="CP1437" s="5"/>
      <c r="CQ1437" s="5"/>
      <c r="CR1437" s="5"/>
      <c r="CS1437" s="5"/>
      <c r="CT1437" s="5"/>
      <c r="CU1437" s="5"/>
      <c r="CV1437" s="5"/>
      <c r="CW1437" s="5"/>
      <c r="CX1437" s="5"/>
      <c r="CY1437" s="5"/>
      <c r="CZ1437" s="5"/>
      <c r="DA1437" s="5"/>
      <c r="DB1437" s="5"/>
      <c r="DC1437" s="5"/>
      <c r="DD1437" s="5"/>
      <c r="DE1437" s="5"/>
      <c r="DF1437" s="5"/>
      <c r="DG1437" s="5"/>
      <c r="DH1437" s="5"/>
      <c r="DI1437" s="5"/>
      <c r="DJ1437" s="5"/>
      <c r="DK1437" s="5"/>
      <c r="DL1437" s="5"/>
    </row>
    <row r="1438" spans="1:116" s="1" customFormat="1" ht="17.25" customHeight="1">
      <c r="A1438" s="147" t="s">
        <v>50</v>
      </c>
      <c r="B1438" s="510" t="s">
        <v>49</v>
      </c>
      <c r="C1438" s="511"/>
      <c r="D1438" s="511"/>
      <c r="E1438" s="511"/>
      <c r="F1438" s="511"/>
      <c r="G1438" s="511"/>
      <c r="H1438" s="511"/>
      <c r="I1438" s="511"/>
      <c r="J1438" s="511"/>
      <c r="K1438" s="511"/>
      <c r="L1438" s="511"/>
      <c r="M1438" s="511"/>
      <c r="N1438" s="511"/>
      <c r="O1438" s="511"/>
      <c r="P1438" s="511"/>
      <c r="Q1438" s="511"/>
      <c r="R1438" s="512"/>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c r="BU1438" s="5"/>
      <c r="BV1438" s="5"/>
      <c r="BW1438" s="5"/>
      <c r="BX1438" s="5"/>
      <c r="BY1438" s="5"/>
      <c r="BZ1438" s="5"/>
      <c r="CA1438" s="5"/>
      <c r="CB1438" s="5"/>
      <c r="CC1438" s="5"/>
      <c r="CD1438" s="5"/>
      <c r="CE1438" s="5"/>
      <c r="CF1438" s="5"/>
      <c r="CG1438" s="5"/>
      <c r="CH1438" s="5"/>
      <c r="CI1438" s="5"/>
      <c r="CJ1438" s="5"/>
      <c r="CK1438" s="5"/>
      <c r="CL1438" s="5"/>
      <c r="CM1438" s="5"/>
      <c r="CN1438" s="5"/>
      <c r="CO1438" s="5"/>
      <c r="CP1438" s="5"/>
      <c r="CQ1438" s="5"/>
      <c r="CR1438" s="5"/>
      <c r="CS1438" s="5"/>
      <c r="CT1438" s="5"/>
      <c r="CU1438" s="5"/>
      <c r="CV1438" s="5"/>
      <c r="CW1438" s="5"/>
      <c r="CX1438" s="5"/>
      <c r="CY1438" s="5"/>
      <c r="CZ1438" s="5"/>
      <c r="DA1438" s="5"/>
      <c r="DB1438" s="5"/>
      <c r="DC1438" s="5"/>
      <c r="DD1438" s="5"/>
      <c r="DE1438" s="5"/>
      <c r="DF1438" s="5"/>
      <c r="DG1438" s="5"/>
      <c r="DH1438" s="5"/>
      <c r="DI1438" s="5"/>
      <c r="DJ1438" s="5"/>
      <c r="DK1438" s="5"/>
      <c r="DL1438" s="5"/>
    </row>
    <row r="1439" spans="1:116" s="1" customFormat="1" ht="13.5" customHeight="1">
      <c r="A1439" s="13"/>
      <c r="B1439" s="24" t="s">
        <v>30</v>
      </c>
      <c r="C1439" s="24">
        <v>53</v>
      </c>
      <c r="D1439" s="24"/>
      <c r="E1439" s="25">
        <f>SUM(E1440:E1495)</f>
        <v>1745643</v>
      </c>
      <c r="F1439" s="25">
        <f>SUM(F1440:F1495)</f>
        <v>47005</v>
      </c>
      <c r="G1439" s="25">
        <f>SUM(G1440:G1495)</f>
        <v>0</v>
      </c>
      <c r="H1439" s="25">
        <f>SUM(H1440:H1495)</f>
        <v>1698638</v>
      </c>
      <c r="I1439" s="24"/>
      <c r="J1439" s="24"/>
      <c r="K1439" s="24"/>
      <c r="L1439" s="24"/>
      <c r="M1439" s="24"/>
      <c r="N1439" s="24"/>
      <c r="O1439" s="24"/>
      <c r="P1439" s="24"/>
      <c r="Q1439" s="24"/>
      <c r="R1439" s="24"/>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c r="BN1439" s="5"/>
      <c r="BO1439" s="5"/>
      <c r="BP1439" s="5"/>
      <c r="BQ1439" s="5"/>
      <c r="BR1439" s="5"/>
      <c r="BS1439" s="5"/>
      <c r="BT1439" s="5"/>
      <c r="BU1439" s="5"/>
      <c r="BV1439" s="5"/>
      <c r="BW1439" s="5"/>
      <c r="BX1439" s="5"/>
      <c r="BY1439" s="5"/>
      <c r="BZ1439" s="5"/>
      <c r="CA1439" s="5"/>
      <c r="CB1439" s="5"/>
      <c r="CC1439" s="5"/>
      <c r="CD1439" s="5"/>
      <c r="CE1439" s="5"/>
      <c r="CF1439" s="5"/>
      <c r="CG1439" s="5"/>
      <c r="CH1439" s="5"/>
      <c r="CI1439" s="5"/>
      <c r="CJ1439" s="5"/>
      <c r="CK1439" s="5"/>
      <c r="CL1439" s="5"/>
      <c r="CM1439" s="5"/>
      <c r="CN1439" s="5"/>
      <c r="CO1439" s="5"/>
      <c r="CP1439" s="5"/>
      <c r="CQ1439" s="5"/>
      <c r="CR1439" s="5"/>
      <c r="CS1439" s="5"/>
      <c r="CT1439" s="5"/>
      <c r="CU1439" s="5"/>
      <c r="CV1439" s="5"/>
      <c r="CW1439" s="5"/>
      <c r="CX1439" s="5"/>
      <c r="CY1439" s="5"/>
      <c r="CZ1439" s="5"/>
      <c r="DA1439" s="5"/>
      <c r="DB1439" s="5"/>
      <c r="DC1439" s="5"/>
      <c r="DD1439" s="5"/>
      <c r="DE1439" s="5"/>
      <c r="DF1439" s="5"/>
      <c r="DG1439" s="5"/>
      <c r="DH1439" s="5"/>
      <c r="DI1439" s="5"/>
      <c r="DJ1439" s="5"/>
      <c r="DK1439" s="5"/>
      <c r="DL1439" s="5"/>
    </row>
    <row r="1440" spans="1:116" s="1" customFormat="1" ht="58.5" customHeight="1">
      <c r="A1440" s="13"/>
      <c r="B1440" s="29">
        <v>1</v>
      </c>
      <c r="C1440" s="392" t="s">
        <v>87</v>
      </c>
      <c r="D1440" s="30" t="s">
        <v>88</v>
      </c>
      <c r="E1440" s="57">
        <v>21089</v>
      </c>
      <c r="F1440" s="393">
        <v>12218</v>
      </c>
      <c r="G1440" s="18"/>
      <c r="H1440" s="18">
        <f>E1440-F1440-G1440</f>
        <v>8871</v>
      </c>
      <c r="I1440" s="30" t="s">
        <v>3664</v>
      </c>
      <c r="J1440" s="22"/>
      <c r="K1440" s="22"/>
      <c r="L1440" s="22"/>
      <c r="M1440" s="22"/>
      <c r="N1440" s="22"/>
      <c r="O1440" s="30" t="s">
        <v>3668</v>
      </c>
      <c r="P1440" s="30" t="s">
        <v>161</v>
      </c>
      <c r="Q1440" s="24"/>
      <c r="R1440" s="24"/>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c r="BP1440" s="5"/>
      <c r="BQ1440" s="5"/>
      <c r="BR1440" s="5"/>
      <c r="BS1440" s="5"/>
      <c r="BT1440" s="5"/>
      <c r="BU1440" s="5"/>
      <c r="BV1440" s="5"/>
      <c r="BW1440" s="5"/>
      <c r="BX1440" s="5"/>
      <c r="BY1440" s="5"/>
      <c r="BZ1440" s="5"/>
      <c r="CA1440" s="5"/>
      <c r="CB1440" s="5"/>
      <c r="CC1440" s="5"/>
      <c r="CD1440" s="5"/>
      <c r="CE1440" s="5"/>
      <c r="CF1440" s="5"/>
      <c r="CG1440" s="5"/>
      <c r="CH1440" s="5"/>
      <c r="CI1440" s="5"/>
      <c r="CJ1440" s="5"/>
      <c r="CK1440" s="5"/>
      <c r="CL1440" s="5"/>
      <c r="CM1440" s="5"/>
      <c r="CN1440" s="5"/>
      <c r="CO1440" s="5"/>
      <c r="CP1440" s="5"/>
      <c r="CQ1440" s="5"/>
      <c r="CR1440" s="5"/>
      <c r="CS1440" s="5"/>
      <c r="CT1440" s="5"/>
      <c r="CU1440" s="5"/>
      <c r="CV1440" s="5"/>
      <c r="CW1440" s="5"/>
      <c r="CX1440" s="5"/>
      <c r="CY1440" s="5"/>
      <c r="CZ1440" s="5"/>
      <c r="DA1440" s="5"/>
      <c r="DB1440" s="5"/>
      <c r="DC1440" s="5"/>
      <c r="DD1440" s="5"/>
      <c r="DE1440" s="5"/>
      <c r="DF1440" s="5"/>
      <c r="DG1440" s="5"/>
      <c r="DH1440" s="5"/>
      <c r="DI1440" s="5"/>
      <c r="DJ1440" s="5"/>
      <c r="DK1440" s="5"/>
      <c r="DL1440" s="5"/>
    </row>
    <row r="1441" spans="1:116" s="1" customFormat="1" ht="48.75" customHeight="1">
      <c r="A1441" s="13"/>
      <c r="B1441" s="29">
        <v>2</v>
      </c>
      <c r="C1441" s="392" t="s">
        <v>100</v>
      </c>
      <c r="D1441" s="30" t="s">
        <v>101</v>
      </c>
      <c r="E1441" s="57">
        <v>20000</v>
      </c>
      <c r="F1441" s="29">
        <v>0</v>
      </c>
      <c r="G1441" s="18"/>
      <c r="H1441" s="18">
        <f aca="true" t="shared" si="26" ref="H1441:H1495">E1441-F1441-G1441</f>
        <v>20000</v>
      </c>
      <c r="I1441" s="30" t="s">
        <v>3664</v>
      </c>
      <c r="J1441" s="22"/>
      <c r="K1441" s="22"/>
      <c r="L1441" s="22"/>
      <c r="M1441" s="22"/>
      <c r="N1441" s="22"/>
      <c r="O1441" s="30" t="s">
        <v>3669</v>
      </c>
      <c r="P1441" s="30" t="s">
        <v>168</v>
      </c>
      <c r="Q1441" s="24"/>
      <c r="R1441" s="24"/>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c r="BI1441" s="5"/>
      <c r="BJ1441" s="5"/>
      <c r="BK1441" s="5"/>
      <c r="BL1441" s="5"/>
      <c r="BM1441" s="5"/>
      <c r="BN1441" s="5"/>
      <c r="BO1441" s="5"/>
      <c r="BP1441" s="5"/>
      <c r="BQ1441" s="5"/>
      <c r="BR1441" s="5"/>
      <c r="BS1441" s="5"/>
      <c r="BT1441" s="5"/>
      <c r="BU1441" s="5"/>
      <c r="BV1441" s="5"/>
      <c r="BW1441" s="5"/>
      <c r="BX1441" s="5"/>
      <c r="BY1441" s="5"/>
      <c r="BZ1441" s="5"/>
      <c r="CA1441" s="5"/>
      <c r="CB1441" s="5"/>
      <c r="CC1441" s="5"/>
      <c r="CD1441" s="5"/>
      <c r="CE1441" s="5"/>
      <c r="CF1441" s="5"/>
      <c r="CG1441" s="5"/>
      <c r="CH1441" s="5"/>
      <c r="CI1441" s="5"/>
      <c r="CJ1441" s="5"/>
      <c r="CK1441" s="5"/>
      <c r="CL1441" s="5"/>
      <c r="CM1441" s="5"/>
      <c r="CN1441" s="5"/>
      <c r="CO1441" s="5"/>
      <c r="CP1441" s="5"/>
      <c r="CQ1441" s="5"/>
      <c r="CR1441" s="5"/>
      <c r="CS1441" s="5"/>
      <c r="CT1441" s="5"/>
      <c r="CU1441" s="5"/>
      <c r="CV1441" s="5"/>
      <c r="CW1441" s="5"/>
      <c r="CX1441" s="5"/>
      <c r="CY1441" s="5"/>
      <c r="CZ1441" s="5"/>
      <c r="DA1441" s="5"/>
      <c r="DB1441" s="5"/>
      <c r="DC1441" s="5"/>
      <c r="DD1441" s="5"/>
      <c r="DE1441" s="5"/>
      <c r="DF1441" s="5"/>
      <c r="DG1441" s="5"/>
      <c r="DH1441" s="5"/>
      <c r="DI1441" s="5"/>
      <c r="DJ1441" s="5"/>
      <c r="DK1441" s="5"/>
      <c r="DL1441" s="5"/>
    </row>
    <row r="1442" spans="1:116" s="1" customFormat="1" ht="48.75" customHeight="1">
      <c r="A1442" s="13"/>
      <c r="B1442" s="29">
        <v>3</v>
      </c>
      <c r="C1442" s="392" t="s">
        <v>106</v>
      </c>
      <c r="D1442" s="30" t="s">
        <v>107</v>
      </c>
      <c r="E1442" s="57">
        <v>16870</v>
      </c>
      <c r="F1442" s="29">
        <v>0</v>
      </c>
      <c r="G1442" s="18"/>
      <c r="H1442" s="18">
        <f t="shared" si="26"/>
        <v>16870</v>
      </c>
      <c r="I1442" s="30" t="s">
        <v>3665</v>
      </c>
      <c r="J1442" s="22"/>
      <c r="K1442" s="22"/>
      <c r="L1442" s="22"/>
      <c r="M1442" s="22"/>
      <c r="N1442" s="22"/>
      <c r="O1442" s="30" t="s">
        <v>3670</v>
      </c>
      <c r="P1442" s="30" t="s">
        <v>173</v>
      </c>
      <c r="Q1442" s="24"/>
      <c r="R1442" s="24"/>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5"/>
      <c r="BR1442" s="5"/>
      <c r="BS1442" s="5"/>
      <c r="BT1442" s="5"/>
      <c r="BU1442" s="5"/>
      <c r="BV1442" s="5"/>
      <c r="BW1442" s="5"/>
      <c r="BX1442" s="5"/>
      <c r="BY1442" s="5"/>
      <c r="BZ1442" s="5"/>
      <c r="CA1442" s="5"/>
      <c r="CB1442" s="5"/>
      <c r="CC1442" s="5"/>
      <c r="CD1442" s="5"/>
      <c r="CE1442" s="5"/>
      <c r="CF1442" s="5"/>
      <c r="CG1442" s="5"/>
      <c r="CH1442" s="5"/>
      <c r="CI1442" s="5"/>
      <c r="CJ1442" s="5"/>
      <c r="CK1442" s="5"/>
      <c r="CL1442" s="5"/>
      <c r="CM1442" s="5"/>
      <c r="CN1442" s="5"/>
      <c r="CO1442" s="5"/>
      <c r="CP1442" s="5"/>
      <c r="CQ1442" s="5"/>
      <c r="CR1442" s="5"/>
      <c r="CS1442" s="5"/>
      <c r="CT1442" s="5"/>
      <c r="CU1442" s="5"/>
      <c r="CV1442" s="5"/>
      <c r="CW1442" s="5"/>
      <c r="CX1442" s="5"/>
      <c r="CY1442" s="5"/>
      <c r="CZ1442" s="5"/>
      <c r="DA1442" s="5"/>
      <c r="DB1442" s="5"/>
      <c r="DC1442" s="5"/>
      <c r="DD1442" s="5"/>
      <c r="DE1442" s="5"/>
      <c r="DF1442" s="5"/>
      <c r="DG1442" s="5"/>
      <c r="DH1442" s="5"/>
      <c r="DI1442" s="5"/>
      <c r="DJ1442" s="5"/>
      <c r="DK1442" s="5"/>
      <c r="DL1442" s="5"/>
    </row>
    <row r="1443" spans="1:116" s="1" customFormat="1" ht="48.75" customHeight="1">
      <c r="A1443" s="13"/>
      <c r="B1443" s="29">
        <v>4</v>
      </c>
      <c r="C1443" s="392" t="s">
        <v>120</v>
      </c>
      <c r="D1443" s="30" t="s">
        <v>121</v>
      </c>
      <c r="E1443" s="57">
        <v>7149</v>
      </c>
      <c r="F1443" s="393">
        <v>1200</v>
      </c>
      <c r="G1443" s="18"/>
      <c r="H1443" s="18">
        <f t="shared" si="26"/>
        <v>5949</v>
      </c>
      <c r="I1443" s="30" t="s">
        <v>3666</v>
      </c>
      <c r="J1443" s="22"/>
      <c r="K1443" s="22"/>
      <c r="L1443" s="22"/>
      <c r="M1443" s="22"/>
      <c r="N1443" s="22"/>
      <c r="O1443" s="30" t="s">
        <v>3671</v>
      </c>
      <c r="P1443" s="30" t="s">
        <v>181</v>
      </c>
      <c r="Q1443" s="24"/>
      <c r="R1443" s="24"/>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c r="BI1443" s="5"/>
      <c r="BJ1443" s="5"/>
      <c r="BK1443" s="5"/>
      <c r="BL1443" s="5"/>
      <c r="BM1443" s="5"/>
      <c r="BN1443" s="5"/>
      <c r="BO1443" s="5"/>
      <c r="BP1443" s="5"/>
      <c r="BQ1443" s="5"/>
      <c r="BR1443" s="5"/>
      <c r="BS1443" s="5"/>
      <c r="BT1443" s="5"/>
      <c r="BU1443" s="5"/>
      <c r="BV1443" s="5"/>
      <c r="BW1443" s="5"/>
      <c r="BX1443" s="5"/>
      <c r="BY1443" s="5"/>
      <c r="BZ1443" s="5"/>
      <c r="CA1443" s="5"/>
      <c r="CB1443" s="5"/>
      <c r="CC1443" s="5"/>
      <c r="CD1443" s="5"/>
      <c r="CE1443" s="5"/>
      <c r="CF1443" s="5"/>
      <c r="CG1443" s="5"/>
      <c r="CH1443" s="5"/>
      <c r="CI1443" s="5"/>
      <c r="CJ1443" s="5"/>
      <c r="CK1443" s="5"/>
      <c r="CL1443" s="5"/>
      <c r="CM1443" s="5"/>
      <c r="CN1443" s="5"/>
      <c r="CO1443" s="5"/>
      <c r="CP1443" s="5"/>
      <c r="CQ1443" s="5"/>
      <c r="CR1443" s="5"/>
      <c r="CS1443" s="5"/>
      <c r="CT1443" s="5"/>
      <c r="CU1443" s="5"/>
      <c r="CV1443" s="5"/>
      <c r="CW1443" s="5"/>
      <c r="CX1443" s="5"/>
      <c r="CY1443" s="5"/>
      <c r="CZ1443" s="5"/>
      <c r="DA1443" s="5"/>
      <c r="DB1443" s="5"/>
      <c r="DC1443" s="5"/>
      <c r="DD1443" s="5"/>
      <c r="DE1443" s="5"/>
      <c r="DF1443" s="5"/>
      <c r="DG1443" s="5"/>
      <c r="DH1443" s="5"/>
      <c r="DI1443" s="5"/>
      <c r="DJ1443" s="5"/>
      <c r="DK1443" s="5"/>
      <c r="DL1443" s="5"/>
    </row>
    <row r="1444" spans="1:116" s="1" customFormat="1" ht="48.75" customHeight="1">
      <c r="A1444" s="13"/>
      <c r="B1444" s="29">
        <v>5</v>
      </c>
      <c r="C1444" s="392" t="s">
        <v>135</v>
      </c>
      <c r="D1444" s="30" t="s">
        <v>136</v>
      </c>
      <c r="E1444" s="57">
        <v>19356</v>
      </c>
      <c r="F1444" s="393">
        <v>3178</v>
      </c>
      <c r="G1444" s="18"/>
      <c r="H1444" s="18">
        <f t="shared" si="26"/>
        <v>16178</v>
      </c>
      <c r="I1444" s="30" t="s">
        <v>3664</v>
      </c>
      <c r="J1444" s="22"/>
      <c r="K1444" s="22"/>
      <c r="L1444" s="22"/>
      <c r="M1444" s="22"/>
      <c r="N1444" s="22"/>
      <c r="O1444" s="30" t="s">
        <v>3672</v>
      </c>
      <c r="P1444" s="30" t="s">
        <v>188</v>
      </c>
      <c r="Q1444" s="24"/>
      <c r="R1444" s="24"/>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c r="BI1444" s="5"/>
      <c r="BJ1444" s="5"/>
      <c r="BK1444" s="5"/>
      <c r="BL1444" s="5"/>
      <c r="BM1444" s="5"/>
      <c r="BN1444" s="5"/>
      <c r="BO1444" s="5"/>
      <c r="BP1444" s="5"/>
      <c r="BQ1444" s="5"/>
      <c r="BR1444" s="5"/>
      <c r="BS1444" s="5"/>
      <c r="BT1444" s="5"/>
      <c r="BU1444" s="5"/>
      <c r="BV1444" s="5"/>
      <c r="BW1444" s="5"/>
      <c r="BX1444" s="5"/>
      <c r="BY1444" s="5"/>
      <c r="BZ1444" s="5"/>
      <c r="CA1444" s="5"/>
      <c r="CB1444" s="5"/>
      <c r="CC1444" s="5"/>
      <c r="CD1444" s="5"/>
      <c r="CE1444" s="5"/>
      <c r="CF1444" s="5"/>
      <c r="CG1444" s="5"/>
      <c r="CH1444" s="5"/>
      <c r="CI1444" s="5"/>
      <c r="CJ1444" s="5"/>
      <c r="CK1444" s="5"/>
      <c r="CL1444" s="5"/>
      <c r="CM1444" s="5"/>
      <c r="CN1444" s="5"/>
      <c r="CO1444" s="5"/>
      <c r="CP1444" s="5"/>
      <c r="CQ1444" s="5"/>
      <c r="CR1444" s="5"/>
      <c r="CS1444" s="5"/>
      <c r="CT1444" s="5"/>
      <c r="CU1444" s="5"/>
      <c r="CV1444" s="5"/>
      <c r="CW1444" s="5"/>
      <c r="CX1444" s="5"/>
      <c r="CY1444" s="5"/>
      <c r="CZ1444" s="5"/>
      <c r="DA1444" s="5"/>
      <c r="DB1444" s="5"/>
      <c r="DC1444" s="5"/>
      <c r="DD1444" s="5"/>
      <c r="DE1444" s="5"/>
      <c r="DF1444" s="5"/>
      <c r="DG1444" s="5"/>
      <c r="DH1444" s="5"/>
      <c r="DI1444" s="5"/>
      <c r="DJ1444" s="5"/>
      <c r="DK1444" s="5"/>
      <c r="DL1444" s="5"/>
    </row>
    <row r="1445" spans="1:116" s="1" customFormat="1" ht="48.75" customHeight="1">
      <c r="A1445" s="13"/>
      <c r="B1445" s="29">
        <v>6</v>
      </c>
      <c r="C1445" s="392" t="s">
        <v>3633</v>
      </c>
      <c r="D1445" s="30" t="s">
        <v>3634</v>
      </c>
      <c r="E1445" s="57">
        <v>55000</v>
      </c>
      <c r="F1445" s="393">
        <v>0</v>
      </c>
      <c r="G1445" s="18"/>
      <c r="H1445" s="18">
        <f t="shared" si="26"/>
        <v>55000</v>
      </c>
      <c r="I1445" s="30" t="s">
        <v>3667</v>
      </c>
      <c r="J1445" s="22"/>
      <c r="K1445" s="22"/>
      <c r="L1445" s="22"/>
      <c r="M1445" s="22"/>
      <c r="N1445" s="22"/>
      <c r="O1445" s="30" t="s">
        <v>3673</v>
      </c>
      <c r="P1445" s="30" t="s">
        <v>3674</v>
      </c>
      <c r="Q1445" s="24"/>
      <c r="R1445" s="24"/>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5"/>
      <c r="BR1445" s="5"/>
      <c r="BS1445" s="5"/>
      <c r="BT1445" s="5"/>
      <c r="BU1445" s="5"/>
      <c r="BV1445" s="5"/>
      <c r="BW1445" s="5"/>
      <c r="BX1445" s="5"/>
      <c r="BY1445" s="5"/>
      <c r="BZ1445" s="5"/>
      <c r="CA1445" s="5"/>
      <c r="CB1445" s="5"/>
      <c r="CC1445" s="5"/>
      <c r="CD1445" s="5"/>
      <c r="CE1445" s="5"/>
      <c r="CF1445" s="5"/>
      <c r="CG1445" s="5"/>
      <c r="CH1445" s="5"/>
      <c r="CI1445" s="5"/>
      <c r="CJ1445" s="5"/>
      <c r="CK1445" s="5"/>
      <c r="CL1445" s="5"/>
      <c r="CM1445" s="5"/>
      <c r="CN1445" s="5"/>
      <c r="CO1445" s="5"/>
      <c r="CP1445" s="5"/>
      <c r="CQ1445" s="5"/>
      <c r="CR1445" s="5"/>
      <c r="CS1445" s="5"/>
      <c r="CT1445" s="5"/>
      <c r="CU1445" s="5"/>
      <c r="CV1445" s="5"/>
      <c r="CW1445" s="5"/>
      <c r="CX1445" s="5"/>
      <c r="CY1445" s="5"/>
      <c r="CZ1445" s="5"/>
      <c r="DA1445" s="5"/>
      <c r="DB1445" s="5"/>
      <c r="DC1445" s="5"/>
      <c r="DD1445" s="5"/>
      <c r="DE1445" s="5"/>
      <c r="DF1445" s="5"/>
      <c r="DG1445" s="5"/>
      <c r="DH1445" s="5"/>
      <c r="DI1445" s="5"/>
      <c r="DJ1445" s="5"/>
      <c r="DK1445" s="5"/>
      <c r="DL1445" s="5"/>
    </row>
    <row r="1446" spans="1:116" s="1" customFormat="1" ht="48.75" customHeight="1">
      <c r="A1446" s="13"/>
      <c r="B1446" s="29">
        <v>7</v>
      </c>
      <c r="C1446" s="392" t="s">
        <v>3635</v>
      </c>
      <c r="D1446" s="30" t="s">
        <v>3636</v>
      </c>
      <c r="E1446" s="57">
        <v>10200</v>
      </c>
      <c r="F1446" s="393">
        <v>0</v>
      </c>
      <c r="G1446" s="18"/>
      <c r="H1446" s="18">
        <f t="shared" si="26"/>
        <v>10200</v>
      </c>
      <c r="I1446" s="30" t="s">
        <v>3665</v>
      </c>
      <c r="J1446" s="22"/>
      <c r="K1446" s="22"/>
      <c r="L1446" s="22"/>
      <c r="M1446" s="22"/>
      <c r="N1446" s="22"/>
      <c r="O1446" s="30" t="s">
        <v>3675</v>
      </c>
      <c r="P1446" s="30" t="s">
        <v>3676</v>
      </c>
      <c r="Q1446" s="24"/>
      <c r="R1446" s="24"/>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c r="DE1446" s="5"/>
      <c r="DF1446" s="5"/>
      <c r="DG1446" s="5"/>
      <c r="DH1446" s="5"/>
      <c r="DI1446" s="5"/>
      <c r="DJ1446" s="5"/>
      <c r="DK1446" s="5"/>
      <c r="DL1446" s="5"/>
    </row>
    <row r="1447" spans="1:116" s="1" customFormat="1" ht="48.75" customHeight="1">
      <c r="A1447" s="13"/>
      <c r="B1447" s="29">
        <v>8</v>
      </c>
      <c r="C1447" s="392" t="s">
        <v>3637</v>
      </c>
      <c r="D1447" s="30" t="s">
        <v>3638</v>
      </c>
      <c r="E1447" s="57">
        <v>50000</v>
      </c>
      <c r="F1447" s="393">
        <v>0</v>
      </c>
      <c r="G1447" s="18"/>
      <c r="H1447" s="18">
        <f t="shared" si="26"/>
        <v>50000</v>
      </c>
      <c r="I1447" s="16" t="s">
        <v>13</v>
      </c>
      <c r="J1447" s="22"/>
      <c r="K1447" s="22"/>
      <c r="L1447" s="22"/>
      <c r="M1447" s="22"/>
      <c r="N1447" s="22"/>
      <c r="O1447" s="30" t="s">
        <v>3677</v>
      </c>
      <c r="P1447" s="30" t="s">
        <v>3678</v>
      </c>
      <c r="Q1447" s="24"/>
      <c r="R1447" s="24"/>
      <c r="S1447" s="5"/>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c r="BI1447" s="5"/>
      <c r="BJ1447" s="5"/>
      <c r="BK1447" s="5"/>
      <c r="BL1447" s="5"/>
      <c r="BM1447" s="5"/>
      <c r="BN1447" s="5"/>
      <c r="BO1447" s="5"/>
      <c r="BP1447" s="5"/>
      <c r="BQ1447" s="5"/>
      <c r="BR1447" s="5"/>
      <c r="BS1447" s="5"/>
      <c r="BT1447" s="5"/>
      <c r="BU1447" s="5"/>
      <c r="BV1447" s="5"/>
      <c r="BW1447" s="5"/>
      <c r="BX1447" s="5"/>
      <c r="BY1447" s="5"/>
      <c r="BZ1447" s="5"/>
      <c r="CA1447" s="5"/>
      <c r="CB1447" s="5"/>
      <c r="CC1447" s="5"/>
      <c r="CD1447" s="5"/>
      <c r="CE1447" s="5"/>
      <c r="CF1447" s="5"/>
      <c r="CG1447" s="5"/>
      <c r="CH1447" s="5"/>
      <c r="CI1447" s="5"/>
      <c r="CJ1447" s="5"/>
      <c r="CK1447" s="5"/>
      <c r="CL1447" s="5"/>
      <c r="CM1447" s="5"/>
      <c r="CN1447" s="5"/>
      <c r="CO1447" s="5"/>
      <c r="CP1447" s="5"/>
      <c r="CQ1447" s="5"/>
      <c r="CR1447" s="5"/>
      <c r="CS1447" s="5"/>
      <c r="CT1447" s="5"/>
      <c r="CU1447" s="5"/>
      <c r="CV1447" s="5"/>
      <c r="CW1447" s="5"/>
      <c r="CX1447" s="5"/>
      <c r="CY1447" s="5"/>
      <c r="CZ1447" s="5"/>
      <c r="DA1447" s="5"/>
      <c r="DB1447" s="5"/>
      <c r="DC1447" s="5"/>
      <c r="DD1447" s="5"/>
      <c r="DE1447" s="5"/>
      <c r="DF1447" s="5"/>
      <c r="DG1447" s="5"/>
      <c r="DH1447" s="5"/>
      <c r="DI1447" s="5"/>
      <c r="DJ1447" s="5"/>
      <c r="DK1447" s="5"/>
      <c r="DL1447" s="5"/>
    </row>
    <row r="1448" spans="1:116" s="1" customFormat="1" ht="48.75" customHeight="1">
      <c r="A1448" s="13"/>
      <c r="B1448" s="29">
        <v>9</v>
      </c>
      <c r="C1448" s="16" t="s">
        <v>3639</v>
      </c>
      <c r="D1448" s="16" t="s">
        <v>90</v>
      </c>
      <c r="E1448" s="57">
        <v>13835</v>
      </c>
      <c r="F1448" s="45">
        <v>4612</v>
      </c>
      <c r="G1448" s="18"/>
      <c r="H1448" s="18">
        <f t="shared" si="26"/>
        <v>9223</v>
      </c>
      <c r="I1448" s="16" t="s">
        <v>13</v>
      </c>
      <c r="J1448" s="22"/>
      <c r="K1448" s="22"/>
      <c r="L1448" s="22"/>
      <c r="M1448" s="22"/>
      <c r="N1448" s="22"/>
      <c r="O1448" s="16" t="s">
        <v>139</v>
      </c>
      <c r="P1448" s="16" t="s">
        <v>162</v>
      </c>
      <c r="Q1448" s="24"/>
      <c r="R1448" s="24"/>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c r="BO1448" s="5"/>
      <c r="BP1448" s="5"/>
      <c r="BQ1448" s="5"/>
      <c r="BR1448" s="5"/>
      <c r="BS1448" s="5"/>
      <c r="BT1448" s="5"/>
      <c r="BU1448" s="5"/>
      <c r="BV1448" s="5"/>
      <c r="BW1448" s="5"/>
      <c r="BX1448" s="5"/>
      <c r="BY1448" s="5"/>
      <c r="BZ1448" s="5"/>
      <c r="CA1448" s="5"/>
      <c r="CB1448" s="5"/>
      <c r="CC1448" s="5"/>
      <c r="CD1448" s="5"/>
      <c r="CE1448" s="5"/>
      <c r="CF1448" s="5"/>
      <c r="CG1448" s="5"/>
      <c r="CH1448" s="5"/>
      <c r="CI1448" s="5"/>
      <c r="CJ1448" s="5"/>
      <c r="CK1448" s="5"/>
      <c r="CL1448" s="5"/>
      <c r="CM1448" s="5"/>
      <c r="CN1448" s="5"/>
      <c r="CO1448" s="5"/>
      <c r="CP1448" s="5"/>
      <c r="CQ1448" s="5"/>
      <c r="CR1448" s="5"/>
      <c r="CS1448" s="5"/>
      <c r="CT1448" s="5"/>
      <c r="CU1448" s="5"/>
      <c r="CV1448" s="5"/>
      <c r="CW1448" s="5"/>
      <c r="CX1448" s="5"/>
      <c r="CY1448" s="5"/>
      <c r="CZ1448" s="5"/>
      <c r="DA1448" s="5"/>
      <c r="DB1448" s="5"/>
      <c r="DC1448" s="5"/>
      <c r="DD1448" s="5"/>
      <c r="DE1448" s="5"/>
      <c r="DF1448" s="5"/>
      <c r="DG1448" s="5"/>
      <c r="DH1448" s="5"/>
      <c r="DI1448" s="5"/>
      <c r="DJ1448" s="5"/>
      <c r="DK1448" s="5"/>
      <c r="DL1448" s="5"/>
    </row>
    <row r="1449" spans="1:116" s="1" customFormat="1" ht="48.75" customHeight="1">
      <c r="A1449" s="13"/>
      <c r="B1449" s="29">
        <v>10</v>
      </c>
      <c r="C1449" s="29" t="s">
        <v>91</v>
      </c>
      <c r="D1449" s="16" t="s">
        <v>92</v>
      </c>
      <c r="E1449" s="57">
        <v>8649</v>
      </c>
      <c r="F1449" s="29">
        <v>200</v>
      </c>
      <c r="G1449" s="18"/>
      <c r="H1449" s="18">
        <f t="shared" si="26"/>
        <v>8449</v>
      </c>
      <c r="I1449" s="16" t="s">
        <v>13</v>
      </c>
      <c r="J1449" s="22"/>
      <c r="K1449" s="22"/>
      <c r="L1449" s="22"/>
      <c r="M1449" s="22"/>
      <c r="N1449" s="22"/>
      <c r="O1449" s="16" t="s">
        <v>140</v>
      </c>
      <c r="P1449" s="16" t="s">
        <v>163</v>
      </c>
      <c r="Q1449" s="24"/>
      <c r="R1449" s="24"/>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c r="BO1449" s="5"/>
      <c r="BP1449" s="5"/>
      <c r="BQ1449" s="5"/>
      <c r="BR1449" s="5"/>
      <c r="BS1449" s="5"/>
      <c r="BT1449" s="5"/>
      <c r="BU1449" s="5"/>
      <c r="BV1449" s="5"/>
      <c r="BW1449" s="5"/>
      <c r="BX1449" s="5"/>
      <c r="BY1449" s="5"/>
      <c r="BZ1449" s="5"/>
      <c r="CA1449" s="5"/>
      <c r="CB1449" s="5"/>
      <c r="CC1449" s="5"/>
      <c r="CD1449" s="5"/>
      <c r="CE1449" s="5"/>
      <c r="CF1449" s="5"/>
      <c r="CG1449" s="5"/>
      <c r="CH1449" s="5"/>
      <c r="CI1449" s="5"/>
      <c r="CJ1449" s="5"/>
      <c r="CK1449" s="5"/>
      <c r="CL1449" s="5"/>
      <c r="CM1449" s="5"/>
      <c r="CN1449" s="5"/>
      <c r="CO1449" s="5"/>
      <c r="CP1449" s="5"/>
      <c r="CQ1449" s="5"/>
      <c r="CR1449" s="5"/>
      <c r="CS1449" s="5"/>
      <c r="CT1449" s="5"/>
      <c r="CU1449" s="5"/>
      <c r="CV1449" s="5"/>
      <c r="CW1449" s="5"/>
      <c r="CX1449" s="5"/>
      <c r="CY1449" s="5"/>
      <c r="CZ1449" s="5"/>
      <c r="DA1449" s="5"/>
      <c r="DB1449" s="5"/>
      <c r="DC1449" s="5"/>
      <c r="DD1449" s="5"/>
      <c r="DE1449" s="5"/>
      <c r="DF1449" s="5"/>
      <c r="DG1449" s="5"/>
      <c r="DH1449" s="5"/>
      <c r="DI1449" s="5"/>
      <c r="DJ1449" s="5"/>
      <c r="DK1449" s="5"/>
      <c r="DL1449" s="5"/>
    </row>
    <row r="1450" spans="1:116" s="1" customFormat="1" ht="48.75" customHeight="1">
      <c r="A1450" s="13"/>
      <c r="B1450" s="29">
        <v>11</v>
      </c>
      <c r="C1450" s="29" t="s">
        <v>112</v>
      </c>
      <c r="D1450" s="16" t="s">
        <v>113</v>
      </c>
      <c r="E1450" s="57">
        <v>18150</v>
      </c>
      <c r="F1450" s="29">
        <v>0</v>
      </c>
      <c r="G1450" s="18"/>
      <c r="H1450" s="18">
        <f t="shared" si="26"/>
        <v>18150</v>
      </c>
      <c r="I1450" s="16" t="s">
        <v>13</v>
      </c>
      <c r="J1450" s="22"/>
      <c r="K1450" s="22"/>
      <c r="L1450" s="22"/>
      <c r="M1450" s="22"/>
      <c r="N1450" s="22"/>
      <c r="O1450" s="16" t="s">
        <v>152</v>
      </c>
      <c r="P1450" s="16" t="s">
        <v>177</v>
      </c>
      <c r="Q1450" s="24"/>
      <c r="R1450" s="24"/>
      <c r="S1450" s="5"/>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c r="BI1450" s="5"/>
      <c r="BJ1450" s="5"/>
      <c r="BK1450" s="5"/>
      <c r="BL1450" s="5"/>
      <c r="BM1450" s="5"/>
      <c r="BN1450" s="5"/>
      <c r="BO1450" s="5"/>
      <c r="BP1450" s="5"/>
      <c r="BQ1450" s="5"/>
      <c r="BR1450" s="5"/>
      <c r="BS1450" s="5"/>
      <c r="BT1450" s="5"/>
      <c r="BU1450" s="5"/>
      <c r="BV1450" s="5"/>
      <c r="BW1450" s="5"/>
      <c r="BX1450" s="5"/>
      <c r="BY1450" s="5"/>
      <c r="BZ1450" s="5"/>
      <c r="CA1450" s="5"/>
      <c r="CB1450" s="5"/>
      <c r="CC1450" s="5"/>
      <c r="CD1450" s="5"/>
      <c r="CE1450" s="5"/>
      <c r="CF1450" s="5"/>
      <c r="CG1450" s="5"/>
      <c r="CH1450" s="5"/>
      <c r="CI1450" s="5"/>
      <c r="CJ1450" s="5"/>
      <c r="CK1450" s="5"/>
      <c r="CL1450" s="5"/>
      <c r="CM1450" s="5"/>
      <c r="CN1450" s="5"/>
      <c r="CO1450" s="5"/>
      <c r="CP1450" s="5"/>
      <c r="CQ1450" s="5"/>
      <c r="CR1450" s="5"/>
      <c r="CS1450" s="5"/>
      <c r="CT1450" s="5"/>
      <c r="CU1450" s="5"/>
      <c r="CV1450" s="5"/>
      <c r="CW1450" s="5"/>
      <c r="CX1450" s="5"/>
      <c r="CY1450" s="5"/>
      <c r="CZ1450" s="5"/>
      <c r="DA1450" s="5"/>
      <c r="DB1450" s="5"/>
      <c r="DC1450" s="5"/>
      <c r="DD1450" s="5"/>
      <c r="DE1450" s="5"/>
      <c r="DF1450" s="5"/>
      <c r="DG1450" s="5"/>
      <c r="DH1450" s="5"/>
      <c r="DI1450" s="5"/>
      <c r="DJ1450" s="5"/>
      <c r="DK1450" s="5"/>
      <c r="DL1450" s="5"/>
    </row>
    <row r="1451" spans="1:116" s="1" customFormat="1" ht="48.75" customHeight="1">
      <c r="A1451" s="13"/>
      <c r="B1451" s="29">
        <v>12</v>
      </c>
      <c r="C1451" s="16" t="s">
        <v>89</v>
      </c>
      <c r="D1451" s="16" t="s">
        <v>99</v>
      </c>
      <c r="E1451" s="57">
        <v>6183</v>
      </c>
      <c r="F1451" s="29">
        <v>0</v>
      </c>
      <c r="G1451" s="18"/>
      <c r="H1451" s="18">
        <f t="shared" si="26"/>
        <v>6183</v>
      </c>
      <c r="I1451" s="16" t="s">
        <v>13</v>
      </c>
      <c r="J1451" s="22"/>
      <c r="K1451" s="22"/>
      <c r="L1451" s="22"/>
      <c r="M1451" s="22"/>
      <c r="N1451" s="22"/>
      <c r="O1451" s="16" t="s">
        <v>144</v>
      </c>
      <c r="P1451" s="16" t="s">
        <v>167</v>
      </c>
      <c r="Q1451" s="24"/>
      <c r="R1451" s="24"/>
      <c r="S1451" s="5"/>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c r="AT1451" s="5"/>
      <c r="AU1451" s="5"/>
      <c r="AV1451" s="5"/>
      <c r="AW1451" s="5"/>
      <c r="AX1451" s="5"/>
      <c r="AY1451" s="5"/>
      <c r="AZ1451" s="5"/>
      <c r="BA1451" s="5"/>
      <c r="BB1451" s="5"/>
      <c r="BC1451" s="5"/>
      <c r="BD1451" s="5"/>
      <c r="BE1451" s="5"/>
      <c r="BF1451" s="5"/>
      <c r="BG1451" s="5"/>
      <c r="BH1451" s="5"/>
      <c r="BI1451" s="5"/>
      <c r="BJ1451" s="5"/>
      <c r="BK1451" s="5"/>
      <c r="BL1451" s="5"/>
      <c r="BM1451" s="5"/>
      <c r="BN1451" s="5"/>
      <c r="BO1451" s="5"/>
      <c r="BP1451" s="5"/>
      <c r="BQ1451" s="5"/>
      <c r="BR1451" s="5"/>
      <c r="BS1451" s="5"/>
      <c r="BT1451" s="5"/>
      <c r="BU1451" s="5"/>
      <c r="BV1451" s="5"/>
      <c r="BW1451" s="5"/>
      <c r="BX1451" s="5"/>
      <c r="BY1451" s="5"/>
      <c r="BZ1451" s="5"/>
      <c r="CA1451" s="5"/>
      <c r="CB1451" s="5"/>
      <c r="CC1451" s="5"/>
      <c r="CD1451" s="5"/>
      <c r="CE1451" s="5"/>
      <c r="CF1451" s="5"/>
      <c r="CG1451" s="5"/>
      <c r="CH1451" s="5"/>
      <c r="CI1451" s="5"/>
      <c r="CJ1451" s="5"/>
      <c r="CK1451" s="5"/>
      <c r="CL1451" s="5"/>
      <c r="CM1451" s="5"/>
      <c r="CN1451" s="5"/>
      <c r="CO1451" s="5"/>
      <c r="CP1451" s="5"/>
      <c r="CQ1451" s="5"/>
      <c r="CR1451" s="5"/>
      <c r="CS1451" s="5"/>
      <c r="CT1451" s="5"/>
      <c r="CU1451" s="5"/>
      <c r="CV1451" s="5"/>
      <c r="CW1451" s="5"/>
      <c r="CX1451" s="5"/>
      <c r="CY1451" s="5"/>
      <c r="CZ1451" s="5"/>
      <c r="DA1451" s="5"/>
      <c r="DB1451" s="5"/>
      <c r="DC1451" s="5"/>
      <c r="DD1451" s="5"/>
      <c r="DE1451" s="5"/>
      <c r="DF1451" s="5"/>
      <c r="DG1451" s="5"/>
      <c r="DH1451" s="5"/>
      <c r="DI1451" s="5"/>
      <c r="DJ1451" s="5"/>
      <c r="DK1451" s="5"/>
      <c r="DL1451" s="5"/>
    </row>
    <row r="1452" spans="1:116" s="1" customFormat="1" ht="48.75" customHeight="1">
      <c r="A1452" s="13"/>
      <c r="B1452" s="29">
        <v>13</v>
      </c>
      <c r="C1452" s="16" t="s">
        <v>102</v>
      </c>
      <c r="D1452" s="16" t="s">
        <v>103</v>
      </c>
      <c r="E1452" s="57">
        <v>19500</v>
      </c>
      <c r="F1452" s="29">
        <v>0</v>
      </c>
      <c r="G1452" s="18"/>
      <c r="H1452" s="18">
        <f t="shared" si="26"/>
        <v>19500</v>
      </c>
      <c r="I1452" s="16" t="s">
        <v>13</v>
      </c>
      <c r="J1452" s="22"/>
      <c r="K1452" s="22"/>
      <c r="L1452" s="22"/>
      <c r="M1452" s="22"/>
      <c r="N1452" s="22"/>
      <c r="O1452" s="16" t="s">
        <v>145</v>
      </c>
      <c r="P1452" s="16" t="s">
        <v>169</v>
      </c>
      <c r="Q1452" s="24"/>
      <c r="R1452" s="24"/>
      <c r="S1452" s="5"/>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c r="AP1452" s="5"/>
      <c r="AQ1452" s="5"/>
      <c r="AR1452" s="5"/>
      <c r="AS1452" s="5"/>
      <c r="AT1452" s="5"/>
      <c r="AU1452" s="5"/>
      <c r="AV1452" s="5"/>
      <c r="AW1452" s="5"/>
      <c r="AX1452" s="5"/>
      <c r="AY1452" s="5"/>
      <c r="AZ1452" s="5"/>
      <c r="BA1452" s="5"/>
      <c r="BB1452" s="5"/>
      <c r="BC1452" s="5"/>
      <c r="BD1452" s="5"/>
      <c r="BE1452" s="5"/>
      <c r="BF1452" s="5"/>
      <c r="BG1452" s="5"/>
      <c r="BH1452" s="5"/>
      <c r="BI1452" s="5"/>
      <c r="BJ1452" s="5"/>
      <c r="BK1452" s="5"/>
      <c r="BL1452" s="5"/>
      <c r="BM1452" s="5"/>
      <c r="BN1452" s="5"/>
      <c r="BO1452" s="5"/>
      <c r="BP1452" s="5"/>
      <c r="BQ1452" s="5"/>
      <c r="BR1452" s="5"/>
      <c r="BS1452" s="5"/>
      <c r="BT1452" s="5"/>
      <c r="BU1452" s="5"/>
      <c r="BV1452" s="5"/>
      <c r="BW1452" s="5"/>
      <c r="BX1452" s="5"/>
      <c r="BY1452" s="5"/>
      <c r="BZ1452" s="5"/>
      <c r="CA1452" s="5"/>
      <c r="CB1452" s="5"/>
      <c r="CC1452" s="5"/>
      <c r="CD1452" s="5"/>
      <c r="CE1452" s="5"/>
      <c r="CF1452" s="5"/>
      <c r="CG1452" s="5"/>
      <c r="CH1452" s="5"/>
      <c r="CI1452" s="5"/>
      <c r="CJ1452" s="5"/>
      <c r="CK1452" s="5"/>
      <c r="CL1452" s="5"/>
      <c r="CM1452" s="5"/>
      <c r="CN1452" s="5"/>
      <c r="CO1452" s="5"/>
      <c r="CP1452" s="5"/>
      <c r="CQ1452" s="5"/>
      <c r="CR1452" s="5"/>
      <c r="CS1452" s="5"/>
      <c r="CT1452" s="5"/>
      <c r="CU1452" s="5"/>
      <c r="CV1452" s="5"/>
      <c r="CW1452" s="5"/>
      <c r="CX1452" s="5"/>
      <c r="CY1452" s="5"/>
      <c r="CZ1452" s="5"/>
      <c r="DA1452" s="5"/>
      <c r="DB1452" s="5"/>
      <c r="DC1452" s="5"/>
      <c r="DD1452" s="5"/>
      <c r="DE1452" s="5"/>
      <c r="DF1452" s="5"/>
      <c r="DG1452" s="5"/>
      <c r="DH1452" s="5"/>
      <c r="DI1452" s="5"/>
      <c r="DJ1452" s="5"/>
      <c r="DK1452" s="5"/>
      <c r="DL1452" s="5"/>
    </row>
    <row r="1453" spans="1:116" s="1" customFormat="1" ht="48.75" customHeight="1">
      <c r="A1453" s="13"/>
      <c r="B1453" s="29">
        <v>14</v>
      </c>
      <c r="C1453" s="16" t="s">
        <v>102</v>
      </c>
      <c r="D1453" s="16" t="s">
        <v>103</v>
      </c>
      <c r="E1453" s="57">
        <v>12000</v>
      </c>
      <c r="F1453" s="29">
        <v>0</v>
      </c>
      <c r="G1453" s="18"/>
      <c r="H1453" s="18">
        <f t="shared" si="26"/>
        <v>12000</v>
      </c>
      <c r="I1453" s="16" t="s">
        <v>13</v>
      </c>
      <c r="J1453" s="22"/>
      <c r="K1453" s="22"/>
      <c r="L1453" s="22"/>
      <c r="M1453" s="22"/>
      <c r="N1453" s="22"/>
      <c r="O1453" s="16" t="s">
        <v>147</v>
      </c>
      <c r="P1453" s="16" t="s">
        <v>171</v>
      </c>
      <c r="Q1453" s="24"/>
      <c r="R1453" s="24"/>
      <c r="S1453" s="5"/>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c r="AT1453" s="5"/>
      <c r="AU1453" s="5"/>
      <c r="AV1453" s="5"/>
      <c r="AW1453" s="5"/>
      <c r="AX1453" s="5"/>
      <c r="AY1453" s="5"/>
      <c r="AZ1453" s="5"/>
      <c r="BA1453" s="5"/>
      <c r="BB1453" s="5"/>
      <c r="BC1453" s="5"/>
      <c r="BD1453" s="5"/>
      <c r="BE1453" s="5"/>
      <c r="BF1453" s="5"/>
      <c r="BG1453" s="5"/>
      <c r="BH1453" s="5"/>
      <c r="BI1453" s="5"/>
      <c r="BJ1453" s="5"/>
      <c r="BK1453" s="5"/>
      <c r="BL1453" s="5"/>
      <c r="BM1453" s="5"/>
      <c r="BN1453" s="5"/>
      <c r="BO1453" s="5"/>
      <c r="BP1453" s="5"/>
      <c r="BQ1453" s="5"/>
      <c r="BR1453" s="5"/>
      <c r="BS1453" s="5"/>
      <c r="BT1453" s="5"/>
      <c r="BU1453" s="5"/>
      <c r="BV1453" s="5"/>
      <c r="BW1453" s="5"/>
      <c r="BX1453" s="5"/>
      <c r="BY1453" s="5"/>
      <c r="BZ1453" s="5"/>
      <c r="CA1453" s="5"/>
      <c r="CB1453" s="5"/>
      <c r="CC1453" s="5"/>
      <c r="CD1453" s="5"/>
      <c r="CE1453" s="5"/>
      <c r="CF1453" s="5"/>
      <c r="CG1453" s="5"/>
      <c r="CH1453" s="5"/>
      <c r="CI1453" s="5"/>
      <c r="CJ1453" s="5"/>
      <c r="CK1453" s="5"/>
      <c r="CL1453" s="5"/>
      <c r="CM1453" s="5"/>
      <c r="CN1453" s="5"/>
      <c r="CO1453" s="5"/>
      <c r="CP1453" s="5"/>
      <c r="CQ1453" s="5"/>
      <c r="CR1453" s="5"/>
      <c r="CS1453" s="5"/>
      <c r="CT1453" s="5"/>
      <c r="CU1453" s="5"/>
      <c r="CV1453" s="5"/>
      <c r="CW1453" s="5"/>
      <c r="CX1453" s="5"/>
      <c r="CY1453" s="5"/>
      <c r="CZ1453" s="5"/>
      <c r="DA1453" s="5"/>
      <c r="DB1453" s="5"/>
      <c r="DC1453" s="5"/>
      <c r="DD1453" s="5"/>
      <c r="DE1453" s="5"/>
      <c r="DF1453" s="5"/>
      <c r="DG1453" s="5"/>
      <c r="DH1453" s="5"/>
      <c r="DI1453" s="5"/>
      <c r="DJ1453" s="5"/>
      <c r="DK1453" s="5"/>
      <c r="DL1453" s="5"/>
    </row>
    <row r="1454" spans="1:116" s="1" customFormat="1" ht="48.75" customHeight="1">
      <c r="A1454" s="13"/>
      <c r="B1454" s="29">
        <v>15</v>
      </c>
      <c r="C1454" s="394" t="s">
        <v>104</v>
      </c>
      <c r="D1454" s="394" t="s">
        <v>105</v>
      </c>
      <c r="E1454" s="57">
        <v>7500</v>
      </c>
      <c r="F1454" s="29">
        <v>0</v>
      </c>
      <c r="G1454" s="18"/>
      <c r="H1454" s="18">
        <f t="shared" si="26"/>
        <v>7500</v>
      </c>
      <c r="I1454" s="16" t="s">
        <v>13</v>
      </c>
      <c r="J1454" s="22"/>
      <c r="K1454" s="22"/>
      <c r="L1454" s="22"/>
      <c r="M1454" s="22"/>
      <c r="N1454" s="22"/>
      <c r="O1454" s="16" t="s">
        <v>148</v>
      </c>
      <c r="P1454" s="16" t="s">
        <v>172</v>
      </c>
      <c r="Q1454" s="24"/>
      <c r="R1454" s="24"/>
      <c r="S1454" s="5"/>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c r="AT1454" s="5"/>
      <c r="AU1454" s="5"/>
      <c r="AV1454" s="5"/>
      <c r="AW1454" s="5"/>
      <c r="AX1454" s="5"/>
      <c r="AY1454" s="5"/>
      <c r="AZ1454" s="5"/>
      <c r="BA1454" s="5"/>
      <c r="BB1454" s="5"/>
      <c r="BC1454" s="5"/>
      <c r="BD1454" s="5"/>
      <c r="BE1454" s="5"/>
      <c r="BF1454" s="5"/>
      <c r="BG1454" s="5"/>
      <c r="BH1454" s="5"/>
      <c r="BI1454" s="5"/>
      <c r="BJ1454" s="5"/>
      <c r="BK1454" s="5"/>
      <c r="BL1454" s="5"/>
      <c r="BM1454" s="5"/>
      <c r="BN1454" s="5"/>
      <c r="BO1454" s="5"/>
      <c r="BP1454" s="5"/>
      <c r="BQ1454" s="5"/>
      <c r="BR1454" s="5"/>
      <c r="BS1454" s="5"/>
      <c r="BT1454" s="5"/>
      <c r="BU1454" s="5"/>
      <c r="BV1454" s="5"/>
      <c r="BW1454" s="5"/>
      <c r="BX1454" s="5"/>
      <c r="BY1454" s="5"/>
      <c r="BZ1454" s="5"/>
      <c r="CA1454" s="5"/>
      <c r="CB1454" s="5"/>
      <c r="CC1454" s="5"/>
      <c r="CD1454" s="5"/>
      <c r="CE1454" s="5"/>
      <c r="CF1454" s="5"/>
      <c r="CG1454" s="5"/>
      <c r="CH1454" s="5"/>
      <c r="CI1454" s="5"/>
      <c r="CJ1454" s="5"/>
      <c r="CK1454" s="5"/>
      <c r="CL1454" s="5"/>
      <c r="CM1454" s="5"/>
      <c r="CN1454" s="5"/>
      <c r="CO1454" s="5"/>
      <c r="CP1454" s="5"/>
      <c r="CQ1454" s="5"/>
      <c r="CR1454" s="5"/>
      <c r="CS1454" s="5"/>
      <c r="CT1454" s="5"/>
      <c r="CU1454" s="5"/>
      <c r="CV1454" s="5"/>
      <c r="CW1454" s="5"/>
      <c r="CX1454" s="5"/>
      <c r="CY1454" s="5"/>
      <c r="CZ1454" s="5"/>
      <c r="DA1454" s="5"/>
      <c r="DB1454" s="5"/>
      <c r="DC1454" s="5"/>
      <c r="DD1454" s="5"/>
      <c r="DE1454" s="5"/>
      <c r="DF1454" s="5"/>
      <c r="DG1454" s="5"/>
      <c r="DH1454" s="5"/>
      <c r="DI1454" s="5"/>
      <c r="DJ1454" s="5"/>
      <c r="DK1454" s="5"/>
      <c r="DL1454" s="5"/>
    </row>
    <row r="1455" spans="1:116" s="1" customFormat="1" ht="48.75" customHeight="1">
      <c r="A1455" s="13"/>
      <c r="B1455" s="29">
        <v>16</v>
      </c>
      <c r="C1455" s="16" t="s">
        <v>102</v>
      </c>
      <c r="D1455" s="16" t="s">
        <v>103</v>
      </c>
      <c r="E1455" s="57">
        <v>51074</v>
      </c>
      <c r="F1455" s="29">
        <v>200</v>
      </c>
      <c r="G1455" s="18"/>
      <c r="H1455" s="18">
        <f t="shared" si="26"/>
        <v>50874</v>
      </c>
      <c r="I1455" s="16" t="s">
        <v>13</v>
      </c>
      <c r="J1455" s="22"/>
      <c r="K1455" s="22"/>
      <c r="L1455" s="22"/>
      <c r="M1455" s="22"/>
      <c r="N1455" s="22"/>
      <c r="O1455" s="16" t="s">
        <v>149</v>
      </c>
      <c r="P1455" s="16" t="s">
        <v>174</v>
      </c>
      <c r="Q1455" s="24"/>
      <c r="R1455" s="24"/>
      <c r="S1455" s="5"/>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c r="AP1455" s="5"/>
      <c r="AQ1455" s="5"/>
      <c r="AR1455" s="5"/>
      <c r="AS1455" s="5"/>
      <c r="AT1455" s="5"/>
      <c r="AU1455" s="5"/>
      <c r="AV1455" s="5"/>
      <c r="AW1455" s="5"/>
      <c r="AX1455" s="5"/>
      <c r="AY1455" s="5"/>
      <c r="AZ1455" s="5"/>
      <c r="BA1455" s="5"/>
      <c r="BB1455" s="5"/>
      <c r="BC1455" s="5"/>
      <c r="BD1455" s="5"/>
      <c r="BE1455" s="5"/>
      <c r="BF1455" s="5"/>
      <c r="BG1455" s="5"/>
      <c r="BH1455" s="5"/>
      <c r="BI1455" s="5"/>
      <c r="BJ1455" s="5"/>
      <c r="BK1455" s="5"/>
      <c r="BL1455" s="5"/>
      <c r="BM1455" s="5"/>
      <c r="BN1455" s="5"/>
      <c r="BO1455" s="5"/>
      <c r="BP1455" s="5"/>
      <c r="BQ1455" s="5"/>
      <c r="BR1455" s="5"/>
      <c r="BS1455" s="5"/>
      <c r="BT1455" s="5"/>
      <c r="BU1455" s="5"/>
      <c r="BV1455" s="5"/>
      <c r="BW1455" s="5"/>
      <c r="BX1455" s="5"/>
      <c r="BY1455" s="5"/>
      <c r="BZ1455" s="5"/>
      <c r="CA1455" s="5"/>
      <c r="CB1455" s="5"/>
      <c r="CC1455" s="5"/>
      <c r="CD1455" s="5"/>
      <c r="CE1455" s="5"/>
      <c r="CF1455" s="5"/>
      <c r="CG1455" s="5"/>
      <c r="CH1455" s="5"/>
      <c r="CI1455" s="5"/>
      <c r="CJ1455" s="5"/>
      <c r="CK1455" s="5"/>
      <c r="CL1455" s="5"/>
      <c r="CM1455" s="5"/>
      <c r="CN1455" s="5"/>
      <c r="CO1455" s="5"/>
      <c r="CP1455" s="5"/>
      <c r="CQ1455" s="5"/>
      <c r="CR1455" s="5"/>
      <c r="CS1455" s="5"/>
      <c r="CT1455" s="5"/>
      <c r="CU1455" s="5"/>
      <c r="CV1455" s="5"/>
      <c r="CW1455" s="5"/>
      <c r="CX1455" s="5"/>
      <c r="CY1455" s="5"/>
      <c r="CZ1455" s="5"/>
      <c r="DA1455" s="5"/>
      <c r="DB1455" s="5"/>
      <c r="DC1455" s="5"/>
      <c r="DD1455" s="5"/>
      <c r="DE1455" s="5"/>
      <c r="DF1455" s="5"/>
      <c r="DG1455" s="5"/>
      <c r="DH1455" s="5"/>
      <c r="DI1455" s="5"/>
      <c r="DJ1455" s="5"/>
      <c r="DK1455" s="5"/>
      <c r="DL1455" s="5"/>
    </row>
    <row r="1456" spans="1:116" s="1" customFormat="1" ht="48.75" customHeight="1">
      <c r="A1456" s="13"/>
      <c r="B1456" s="29">
        <v>17</v>
      </c>
      <c r="C1456" s="29" t="s">
        <v>110</v>
      </c>
      <c r="D1456" s="16" t="s">
        <v>111</v>
      </c>
      <c r="E1456" s="57">
        <v>7260</v>
      </c>
      <c r="F1456" s="393">
        <v>1000</v>
      </c>
      <c r="G1456" s="18"/>
      <c r="H1456" s="18">
        <f t="shared" si="26"/>
        <v>6260</v>
      </c>
      <c r="I1456" s="16" t="s">
        <v>13</v>
      </c>
      <c r="J1456" s="22"/>
      <c r="K1456" s="22"/>
      <c r="L1456" s="22"/>
      <c r="M1456" s="22"/>
      <c r="N1456" s="22"/>
      <c r="O1456" s="16" t="s">
        <v>151</v>
      </c>
      <c r="P1456" s="16" t="s">
        <v>176</v>
      </c>
      <c r="Q1456" s="24"/>
      <c r="R1456" s="24"/>
      <c r="S1456" s="5"/>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c r="AT1456" s="5"/>
      <c r="AU1456" s="5"/>
      <c r="AV1456" s="5"/>
      <c r="AW1456" s="5"/>
      <c r="AX1456" s="5"/>
      <c r="AY1456" s="5"/>
      <c r="AZ1456" s="5"/>
      <c r="BA1456" s="5"/>
      <c r="BB1456" s="5"/>
      <c r="BC1456" s="5"/>
      <c r="BD1456" s="5"/>
      <c r="BE1456" s="5"/>
      <c r="BF1456" s="5"/>
      <c r="BG1456" s="5"/>
      <c r="BH1456" s="5"/>
      <c r="BI1456" s="5"/>
      <c r="BJ1456" s="5"/>
      <c r="BK1456" s="5"/>
      <c r="BL1456" s="5"/>
      <c r="BM1456" s="5"/>
      <c r="BN1456" s="5"/>
      <c r="BO1456" s="5"/>
      <c r="BP1456" s="5"/>
      <c r="BQ1456" s="5"/>
      <c r="BR1456" s="5"/>
      <c r="BS1456" s="5"/>
      <c r="BT1456" s="5"/>
      <c r="BU1456" s="5"/>
      <c r="BV1456" s="5"/>
      <c r="BW1456" s="5"/>
      <c r="BX1456" s="5"/>
      <c r="BY1456" s="5"/>
      <c r="BZ1456" s="5"/>
      <c r="CA1456" s="5"/>
      <c r="CB1456" s="5"/>
      <c r="CC1456" s="5"/>
      <c r="CD1456" s="5"/>
      <c r="CE1456" s="5"/>
      <c r="CF1456" s="5"/>
      <c r="CG1456" s="5"/>
      <c r="CH1456" s="5"/>
      <c r="CI1456" s="5"/>
      <c r="CJ1456" s="5"/>
      <c r="CK1456" s="5"/>
      <c r="CL1456" s="5"/>
      <c r="CM1456" s="5"/>
      <c r="CN1456" s="5"/>
      <c r="CO1456" s="5"/>
      <c r="CP1456" s="5"/>
      <c r="CQ1456" s="5"/>
      <c r="CR1456" s="5"/>
      <c r="CS1456" s="5"/>
      <c r="CT1456" s="5"/>
      <c r="CU1456" s="5"/>
      <c r="CV1456" s="5"/>
      <c r="CW1456" s="5"/>
      <c r="CX1456" s="5"/>
      <c r="CY1456" s="5"/>
      <c r="CZ1456" s="5"/>
      <c r="DA1456" s="5"/>
      <c r="DB1456" s="5"/>
      <c r="DC1456" s="5"/>
      <c r="DD1456" s="5"/>
      <c r="DE1456" s="5"/>
      <c r="DF1456" s="5"/>
      <c r="DG1456" s="5"/>
      <c r="DH1456" s="5"/>
      <c r="DI1456" s="5"/>
      <c r="DJ1456" s="5"/>
      <c r="DK1456" s="5"/>
      <c r="DL1456" s="5"/>
    </row>
    <row r="1457" spans="1:116" s="1" customFormat="1" ht="48.75" customHeight="1">
      <c r="A1457" s="13"/>
      <c r="B1457" s="29">
        <v>18</v>
      </c>
      <c r="C1457" s="16" t="s">
        <v>115</v>
      </c>
      <c r="D1457" s="16" t="s">
        <v>111</v>
      </c>
      <c r="E1457" s="57">
        <v>8500</v>
      </c>
      <c r="F1457" s="393">
        <v>2000</v>
      </c>
      <c r="G1457" s="18"/>
      <c r="H1457" s="18">
        <f t="shared" si="26"/>
        <v>6500</v>
      </c>
      <c r="I1457" s="16" t="s">
        <v>13</v>
      </c>
      <c r="J1457" s="22"/>
      <c r="K1457" s="22"/>
      <c r="L1457" s="22"/>
      <c r="M1457" s="22"/>
      <c r="N1457" s="22"/>
      <c r="O1457" s="16" t="s">
        <v>153</v>
      </c>
      <c r="P1457" s="16" t="s">
        <v>178</v>
      </c>
      <c r="Q1457" s="24"/>
      <c r="R1457" s="24"/>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c r="BI1457" s="5"/>
      <c r="BJ1457" s="5"/>
      <c r="BK1457" s="5"/>
      <c r="BL1457" s="5"/>
      <c r="BM1457" s="5"/>
      <c r="BN1457" s="5"/>
      <c r="BO1457" s="5"/>
      <c r="BP1457" s="5"/>
      <c r="BQ1457" s="5"/>
      <c r="BR1457" s="5"/>
      <c r="BS1457" s="5"/>
      <c r="BT1457" s="5"/>
      <c r="BU1457" s="5"/>
      <c r="BV1457" s="5"/>
      <c r="BW1457" s="5"/>
      <c r="BX1457" s="5"/>
      <c r="BY1457" s="5"/>
      <c r="BZ1457" s="5"/>
      <c r="CA1457" s="5"/>
      <c r="CB1457" s="5"/>
      <c r="CC1457" s="5"/>
      <c r="CD1457" s="5"/>
      <c r="CE1457" s="5"/>
      <c r="CF1457" s="5"/>
      <c r="CG1457" s="5"/>
      <c r="CH1457" s="5"/>
      <c r="CI1457" s="5"/>
      <c r="CJ1457" s="5"/>
      <c r="CK1457" s="5"/>
      <c r="CL1457" s="5"/>
      <c r="CM1457" s="5"/>
      <c r="CN1457" s="5"/>
      <c r="CO1457" s="5"/>
      <c r="CP1457" s="5"/>
      <c r="CQ1457" s="5"/>
      <c r="CR1457" s="5"/>
      <c r="CS1457" s="5"/>
      <c r="CT1457" s="5"/>
      <c r="CU1457" s="5"/>
      <c r="CV1457" s="5"/>
      <c r="CW1457" s="5"/>
      <c r="CX1457" s="5"/>
      <c r="CY1457" s="5"/>
      <c r="CZ1457" s="5"/>
      <c r="DA1457" s="5"/>
      <c r="DB1457" s="5"/>
      <c r="DC1457" s="5"/>
      <c r="DD1457" s="5"/>
      <c r="DE1457" s="5"/>
      <c r="DF1457" s="5"/>
      <c r="DG1457" s="5"/>
      <c r="DH1457" s="5"/>
      <c r="DI1457" s="5"/>
      <c r="DJ1457" s="5"/>
      <c r="DK1457" s="5"/>
      <c r="DL1457" s="5"/>
    </row>
    <row r="1458" spans="1:116" s="1" customFormat="1" ht="48.75" customHeight="1">
      <c r="A1458" s="13"/>
      <c r="B1458" s="29">
        <v>19</v>
      </c>
      <c r="C1458" s="29" t="s">
        <v>122</v>
      </c>
      <c r="D1458" s="16" t="s">
        <v>123</v>
      </c>
      <c r="E1458" s="57">
        <v>14400</v>
      </c>
      <c r="F1458" s="29">
        <v>0</v>
      </c>
      <c r="G1458" s="18"/>
      <c r="H1458" s="18">
        <f t="shared" si="26"/>
        <v>14400</v>
      </c>
      <c r="I1458" s="16" t="s">
        <v>13</v>
      </c>
      <c r="J1458" s="22"/>
      <c r="K1458" s="22"/>
      <c r="L1458" s="22"/>
      <c r="M1458" s="22"/>
      <c r="N1458" s="22"/>
      <c r="O1458" s="16" t="s">
        <v>156</v>
      </c>
      <c r="P1458" s="16" t="s">
        <v>182</v>
      </c>
      <c r="Q1458" s="24"/>
      <c r="R1458" s="24"/>
      <c r="S1458" s="5"/>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c r="AT1458" s="5"/>
      <c r="AU1458" s="5"/>
      <c r="AV1458" s="5"/>
      <c r="AW1458" s="5"/>
      <c r="AX1458" s="5"/>
      <c r="AY1458" s="5"/>
      <c r="AZ1458" s="5"/>
      <c r="BA1458" s="5"/>
      <c r="BB1458" s="5"/>
      <c r="BC1458" s="5"/>
      <c r="BD1458" s="5"/>
      <c r="BE1458" s="5"/>
      <c r="BF1458" s="5"/>
      <c r="BG1458" s="5"/>
      <c r="BH1458" s="5"/>
      <c r="BI1458" s="5"/>
      <c r="BJ1458" s="5"/>
      <c r="BK1458" s="5"/>
      <c r="BL1458" s="5"/>
      <c r="BM1458" s="5"/>
      <c r="BN1458" s="5"/>
      <c r="BO1458" s="5"/>
      <c r="BP1458" s="5"/>
      <c r="BQ1458" s="5"/>
      <c r="BR1458" s="5"/>
      <c r="BS1458" s="5"/>
      <c r="BT1458" s="5"/>
      <c r="BU1458" s="5"/>
      <c r="BV1458" s="5"/>
      <c r="BW1458" s="5"/>
      <c r="BX1458" s="5"/>
      <c r="BY1458" s="5"/>
      <c r="BZ1458" s="5"/>
      <c r="CA1458" s="5"/>
      <c r="CB1458" s="5"/>
      <c r="CC1458" s="5"/>
      <c r="CD1458" s="5"/>
      <c r="CE1458" s="5"/>
      <c r="CF1458" s="5"/>
      <c r="CG1458" s="5"/>
      <c r="CH1458" s="5"/>
      <c r="CI1458" s="5"/>
      <c r="CJ1458" s="5"/>
      <c r="CK1458" s="5"/>
      <c r="CL1458" s="5"/>
      <c r="CM1458" s="5"/>
      <c r="CN1458" s="5"/>
      <c r="CO1458" s="5"/>
      <c r="CP1458" s="5"/>
      <c r="CQ1458" s="5"/>
      <c r="CR1458" s="5"/>
      <c r="CS1458" s="5"/>
      <c r="CT1458" s="5"/>
      <c r="CU1458" s="5"/>
      <c r="CV1458" s="5"/>
      <c r="CW1458" s="5"/>
      <c r="CX1458" s="5"/>
      <c r="CY1458" s="5"/>
      <c r="CZ1458" s="5"/>
      <c r="DA1458" s="5"/>
      <c r="DB1458" s="5"/>
      <c r="DC1458" s="5"/>
      <c r="DD1458" s="5"/>
      <c r="DE1458" s="5"/>
      <c r="DF1458" s="5"/>
      <c r="DG1458" s="5"/>
      <c r="DH1458" s="5"/>
      <c r="DI1458" s="5"/>
      <c r="DJ1458" s="5"/>
      <c r="DK1458" s="5"/>
      <c r="DL1458" s="5"/>
    </row>
    <row r="1459" spans="1:116" s="1" customFormat="1" ht="48.75" customHeight="1">
      <c r="A1459" s="13"/>
      <c r="B1459" s="29">
        <v>20</v>
      </c>
      <c r="C1459" s="29" t="s">
        <v>124</v>
      </c>
      <c r="D1459" s="16" t="s">
        <v>125</v>
      </c>
      <c r="E1459" s="57">
        <v>12150</v>
      </c>
      <c r="F1459" s="29">
        <v>0</v>
      </c>
      <c r="G1459" s="18"/>
      <c r="H1459" s="18">
        <f t="shared" si="26"/>
        <v>12150</v>
      </c>
      <c r="I1459" s="16" t="s">
        <v>13</v>
      </c>
      <c r="J1459" s="22"/>
      <c r="K1459" s="22"/>
      <c r="L1459" s="22"/>
      <c r="M1459" s="22"/>
      <c r="N1459" s="22"/>
      <c r="O1459" s="16" t="s">
        <v>157</v>
      </c>
      <c r="P1459" s="16" t="s">
        <v>182</v>
      </c>
      <c r="Q1459" s="24"/>
      <c r="R1459" s="24"/>
      <c r="S1459" s="5"/>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c r="AT1459" s="5"/>
      <c r="AU1459" s="5"/>
      <c r="AV1459" s="5"/>
      <c r="AW1459" s="5"/>
      <c r="AX1459" s="5"/>
      <c r="AY1459" s="5"/>
      <c r="AZ1459" s="5"/>
      <c r="BA1459" s="5"/>
      <c r="BB1459" s="5"/>
      <c r="BC1459" s="5"/>
      <c r="BD1459" s="5"/>
      <c r="BE1459" s="5"/>
      <c r="BF1459" s="5"/>
      <c r="BG1459" s="5"/>
      <c r="BH1459" s="5"/>
      <c r="BI1459" s="5"/>
      <c r="BJ1459" s="5"/>
      <c r="BK1459" s="5"/>
      <c r="BL1459" s="5"/>
      <c r="BM1459" s="5"/>
      <c r="BN1459" s="5"/>
      <c r="BO1459" s="5"/>
      <c r="BP1459" s="5"/>
      <c r="BQ1459" s="5"/>
      <c r="BR1459" s="5"/>
      <c r="BS1459" s="5"/>
      <c r="BT1459" s="5"/>
      <c r="BU1459" s="5"/>
      <c r="BV1459" s="5"/>
      <c r="BW1459" s="5"/>
      <c r="BX1459" s="5"/>
      <c r="BY1459" s="5"/>
      <c r="BZ1459" s="5"/>
      <c r="CA1459" s="5"/>
      <c r="CB1459" s="5"/>
      <c r="CC1459" s="5"/>
      <c r="CD1459" s="5"/>
      <c r="CE1459" s="5"/>
      <c r="CF1459" s="5"/>
      <c r="CG1459" s="5"/>
      <c r="CH1459" s="5"/>
      <c r="CI1459" s="5"/>
      <c r="CJ1459" s="5"/>
      <c r="CK1459" s="5"/>
      <c r="CL1459" s="5"/>
      <c r="CM1459" s="5"/>
      <c r="CN1459" s="5"/>
      <c r="CO1459" s="5"/>
      <c r="CP1459" s="5"/>
      <c r="CQ1459" s="5"/>
      <c r="CR1459" s="5"/>
      <c r="CS1459" s="5"/>
      <c r="CT1459" s="5"/>
      <c r="CU1459" s="5"/>
      <c r="CV1459" s="5"/>
      <c r="CW1459" s="5"/>
      <c r="CX1459" s="5"/>
      <c r="CY1459" s="5"/>
      <c r="CZ1459" s="5"/>
      <c r="DA1459" s="5"/>
      <c r="DB1459" s="5"/>
      <c r="DC1459" s="5"/>
      <c r="DD1459" s="5"/>
      <c r="DE1459" s="5"/>
      <c r="DF1459" s="5"/>
      <c r="DG1459" s="5"/>
      <c r="DH1459" s="5"/>
      <c r="DI1459" s="5"/>
      <c r="DJ1459" s="5"/>
      <c r="DK1459" s="5"/>
      <c r="DL1459" s="5"/>
    </row>
    <row r="1460" spans="1:116" s="1" customFormat="1" ht="48.75" customHeight="1">
      <c r="A1460" s="13"/>
      <c r="B1460" s="29">
        <v>21</v>
      </c>
      <c r="C1460" s="29" t="s">
        <v>133</v>
      </c>
      <c r="D1460" s="16" t="s">
        <v>134</v>
      </c>
      <c r="E1460" s="57">
        <v>9800</v>
      </c>
      <c r="F1460" s="29">
        <v>0</v>
      </c>
      <c r="G1460" s="18"/>
      <c r="H1460" s="18">
        <f t="shared" si="26"/>
        <v>9800</v>
      </c>
      <c r="I1460" s="16" t="s">
        <v>13</v>
      </c>
      <c r="J1460" s="22"/>
      <c r="K1460" s="22"/>
      <c r="L1460" s="22"/>
      <c r="M1460" s="22"/>
      <c r="N1460" s="22"/>
      <c r="O1460" s="16" t="s">
        <v>160</v>
      </c>
      <c r="P1460" s="16" t="s">
        <v>187</v>
      </c>
      <c r="Q1460" s="24"/>
      <c r="R1460" s="24"/>
      <c r="S1460" s="5"/>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c r="AT1460" s="5"/>
      <c r="AU1460" s="5"/>
      <c r="AV1460" s="5"/>
      <c r="AW1460" s="5"/>
      <c r="AX1460" s="5"/>
      <c r="AY1460" s="5"/>
      <c r="AZ1460" s="5"/>
      <c r="BA1460" s="5"/>
      <c r="BB1460" s="5"/>
      <c r="BC1460" s="5"/>
      <c r="BD1460" s="5"/>
      <c r="BE1460" s="5"/>
      <c r="BF1460" s="5"/>
      <c r="BG1460" s="5"/>
      <c r="BH1460" s="5"/>
      <c r="BI1460" s="5"/>
      <c r="BJ1460" s="5"/>
      <c r="BK1460" s="5"/>
      <c r="BL1460" s="5"/>
      <c r="BM1460" s="5"/>
      <c r="BN1460" s="5"/>
      <c r="BO1460" s="5"/>
      <c r="BP1460" s="5"/>
      <c r="BQ1460" s="5"/>
      <c r="BR1460" s="5"/>
      <c r="BS1460" s="5"/>
      <c r="BT1460" s="5"/>
      <c r="BU1460" s="5"/>
      <c r="BV1460" s="5"/>
      <c r="BW1460" s="5"/>
      <c r="BX1460" s="5"/>
      <c r="BY1460" s="5"/>
      <c r="BZ1460" s="5"/>
      <c r="CA1460" s="5"/>
      <c r="CB1460" s="5"/>
      <c r="CC1460" s="5"/>
      <c r="CD1460" s="5"/>
      <c r="CE1460" s="5"/>
      <c r="CF1460" s="5"/>
      <c r="CG1460" s="5"/>
      <c r="CH1460" s="5"/>
      <c r="CI1460" s="5"/>
      <c r="CJ1460" s="5"/>
      <c r="CK1460" s="5"/>
      <c r="CL1460" s="5"/>
      <c r="CM1460" s="5"/>
      <c r="CN1460" s="5"/>
      <c r="CO1460" s="5"/>
      <c r="CP1460" s="5"/>
      <c r="CQ1460" s="5"/>
      <c r="CR1460" s="5"/>
      <c r="CS1460" s="5"/>
      <c r="CT1460" s="5"/>
      <c r="CU1460" s="5"/>
      <c r="CV1460" s="5"/>
      <c r="CW1460" s="5"/>
      <c r="CX1460" s="5"/>
      <c r="CY1460" s="5"/>
      <c r="CZ1460" s="5"/>
      <c r="DA1460" s="5"/>
      <c r="DB1460" s="5"/>
      <c r="DC1460" s="5"/>
      <c r="DD1460" s="5"/>
      <c r="DE1460" s="5"/>
      <c r="DF1460" s="5"/>
      <c r="DG1460" s="5"/>
      <c r="DH1460" s="5"/>
      <c r="DI1460" s="5"/>
      <c r="DJ1460" s="5"/>
      <c r="DK1460" s="5"/>
      <c r="DL1460" s="5"/>
    </row>
    <row r="1461" spans="1:116" s="1" customFormat="1" ht="48.75" customHeight="1">
      <c r="A1461" s="13"/>
      <c r="B1461" s="29">
        <v>22</v>
      </c>
      <c r="C1461" s="16" t="s">
        <v>3640</v>
      </c>
      <c r="D1461" s="16" t="s">
        <v>111</v>
      </c>
      <c r="E1461" s="57">
        <v>5991</v>
      </c>
      <c r="F1461" s="29">
        <v>0</v>
      </c>
      <c r="G1461" s="18"/>
      <c r="H1461" s="18">
        <f t="shared" si="26"/>
        <v>5991</v>
      </c>
      <c r="I1461" s="16" t="s">
        <v>13</v>
      </c>
      <c r="J1461" s="22"/>
      <c r="K1461" s="22"/>
      <c r="L1461" s="22"/>
      <c r="M1461" s="22"/>
      <c r="N1461" s="22"/>
      <c r="O1461" s="16" t="s">
        <v>3679</v>
      </c>
      <c r="P1461" s="16" t="s">
        <v>3680</v>
      </c>
      <c r="Q1461" s="24"/>
      <c r="R1461" s="24"/>
      <c r="S1461" s="5"/>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c r="AT1461" s="5"/>
      <c r="AU1461" s="5"/>
      <c r="AV1461" s="5"/>
      <c r="AW1461" s="5"/>
      <c r="AX1461" s="5"/>
      <c r="AY1461" s="5"/>
      <c r="AZ1461" s="5"/>
      <c r="BA1461" s="5"/>
      <c r="BB1461" s="5"/>
      <c r="BC1461" s="5"/>
      <c r="BD1461" s="5"/>
      <c r="BE1461" s="5"/>
      <c r="BF1461" s="5"/>
      <c r="BG1461" s="5"/>
      <c r="BH1461" s="5"/>
      <c r="BI1461" s="5"/>
      <c r="BJ1461" s="5"/>
      <c r="BK1461" s="5"/>
      <c r="BL1461" s="5"/>
      <c r="BM1461" s="5"/>
      <c r="BN1461" s="5"/>
      <c r="BO1461" s="5"/>
      <c r="BP1461" s="5"/>
      <c r="BQ1461" s="5"/>
      <c r="BR1461" s="5"/>
      <c r="BS1461" s="5"/>
      <c r="BT1461" s="5"/>
      <c r="BU1461" s="5"/>
      <c r="BV1461" s="5"/>
      <c r="BW1461" s="5"/>
      <c r="BX1461" s="5"/>
      <c r="BY1461" s="5"/>
      <c r="BZ1461" s="5"/>
      <c r="CA1461" s="5"/>
      <c r="CB1461" s="5"/>
      <c r="CC1461" s="5"/>
      <c r="CD1461" s="5"/>
      <c r="CE1461" s="5"/>
      <c r="CF1461" s="5"/>
      <c r="CG1461" s="5"/>
      <c r="CH1461" s="5"/>
      <c r="CI1461" s="5"/>
      <c r="CJ1461" s="5"/>
      <c r="CK1461" s="5"/>
      <c r="CL1461" s="5"/>
      <c r="CM1461" s="5"/>
      <c r="CN1461" s="5"/>
      <c r="CO1461" s="5"/>
      <c r="CP1461" s="5"/>
      <c r="CQ1461" s="5"/>
      <c r="CR1461" s="5"/>
      <c r="CS1461" s="5"/>
      <c r="CT1461" s="5"/>
      <c r="CU1461" s="5"/>
      <c r="CV1461" s="5"/>
      <c r="CW1461" s="5"/>
      <c r="CX1461" s="5"/>
      <c r="CY1461" s="5"/>
      <c r="CZ1461" s="5"/>
      <c r="DA1461" s="5"/>
      <c r="DB1461" s="5"/>
      <c r="DC1461" s="5"/>
      <c r="DD1461" s="5"/>
      <c r="DE1461" s="5"/>
      <c r="DF1461" s="5"/>
      <c r="DG1461" s="5"/>
      <c r="DH1461" s="5"/>
      <c r="DI1461" s="5"/>
      <c r="DJ1461" s="5"/>
      <c r="DK1461" s="5"/>
      <c r="DL1461" s="5"/>
    </row>
    <row r="1462" spans="1:116" s="1" customFormat="1" ht="48.75" customHeight="1">
      <c r="A1462" s="13"/>
      <c r="B1462" s="29">
        <v>23</v>
      </c>
      <c r="C1462" s="16" t="s">
        <v>3641</v>
      </c>
      <c r="D1462" s="16" t="s">
        <v>113</v>
      </c>
      <c r="E1462" s="57">
        <v>49505</v>
      </c>
      <c r="F1462" s="29">
        <v>0</v>
      </c>
      <c r="G1462" s="18"/>
      <c r="H1462" s="18">
        <f t="shared" si="26"/>
        <v>49505</v>
      </c>
      <c r="I1462" s="16" t="s">
        <v>13</v>
      </c>
      <c r="J1462" s="22"/>
      <c r="K1462" s="22"/>
      <c r="L1462" s="22"/>
      <c r="M1462" s="22"/>
      <c r="N1462" s="22"/>
      <c r="O1462" s="16" t="s">
        <v>3681</v>
      </c>
      <c r="P1462" s="16" t="s">
        <v>3682</v>
      </c>
      <c r="Q1462" s="24"/>
      <c r="R1462" s="24"/>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c r="AX1462" s="5"/>
      <c r="AY1462" s="5"/>
      <c r="AZ1462" s="5"/>
      <c r="BA1462" s="5"/>
      <c r="BB1462" s="5"/>
      <c r="BC1462" s="5"/>
      <c r="BD1462" s="5"/>
      <c r="BE1462" s="5"/>
      <c r="BF1462" s="5"/>
      <c r="BG1462" s="5"/>
      <c r="BH1462" s="5"/>
      <c r="BI1462" s="5"/>
      <c r="BJ1462" s="5"/>
      <c r="BK1462" s="5"/>
      <c r="BL1462" s="5"/>
      <c r="BM1462" s="5"/>
      <c r="BN1462" s="5"/>
      <c r="BO1462" s="5"/>
      <c r="BP1462" s="5"/>
      <c r="BQ1462" s="5"/>
      <c r="BR1462" s="5"/>
      <c r="BS1462" s="5"/>
      <c r="BT1462" s="5"/>
      <c r="BU1462" s="5"/>
      <c r="BV1462" s="5"/>
      <c r="BW1462" s="5"/>
      <c r="BX1462" s="5"/>
      <c r="BY1462" s="5"/>
      <c r="BZ1462" s="5"/>
      <c r="CA1462" s="5"/>
      <c r="CB1462" s="5"/>
      <c r="CC1462" s="5"/>
      <c r="CD1462" s="5"/>
      <c r="CE1462" s="5"/>
      <c r="CF1462" s="5"/>
      <c r="CG1462" s="5"/>
      <c r="CH1462" s="5"/>
      <c r="CI1462" s="5"/>
      <c r="CJ1462" s="5"/>
      <c r="CK1462" s="5"/>
      <c r="CL1462" s="5"/>
      <c r="CM1462" s="5"/>
      <c r="CN1462" s="5"/>
      <c r="CO1462" s="5"/>
      <c r="CP1462" s="5"/>
      <c r="CQ1462" s="5"/>
      <c r="CR1462" s="5"/>
      <c r="CS1462" s="5"/>
      <c r="CT1462" s="5"/>
      <c r="CU1462" s="5"/>
      <c r="CV1462" s="5"/>
      <c r="CW1462" s="5"/>
      <c r="CX1462" s="5"/>
      <c r="CY1462" s="5"/>
      <c r="CZ1462" s="5"/>
      <c r="DA1462" s="5"/>
      <c r="DB1462" s="5"/>
      <c r="DC1462" s="5"/>
      <c r="DD1462" s="5"/>
      <c r="DE1462" s="5"/>
      <c r="DF1462" s="5"/>
      <c r="DG1462" s="5"/>
      <c r="DH1462" s="5"/>
      <c r="DI1462" s="5"/>
      <c r="DJ1462" s="5"/>
      <c r="DK1462" s="5"/>
      <c r="DL1462" s="5"/>
    </row>
    <row r="1463" spans="1:116" s="1" customFormat="1" ht="48.75" customHeight="1">
      <c r="A1463" s="13"/>
      <c r="B1463" s="29">
        <v>24</v>
      </c>
      <c r="C1463" s="16" t="s">
        <v>3642</v>
      </c>
      <c r="D1463" s="16" t="s">
        <v>3643</v>
      </c>
      <c r="E1463" s="57">
        <v>21935</v>
      </c>
      <c r="F1463" s="29">
        <v>0</v>
      </c>
      <c r="G1463" s="18"/>
      <c r="H1463" s="18">
        <f t="shared" si="26"/>
        <v>21935</v>
      </c>
      <c r="I1463" s="16" t="s">
        <v>13</v>
      </c>
      <c r="J1463" s="22"/>
      <c r="K1463" s="22"/>
      <c r="L1463" s="22"/>
      <c r="M1463" s="22"/>
      <c r="N1463" s="22"/>
      <c r="O1463" s="16" t="s">
        <v>3683</v>
      </c>
      <c r="P1463" s="16" t="s">
        <v>3684</v>
      </c>
      <c r="Q1463" s="24"/>
      <c r="R1463" s="24"/>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5"/>
      <c r="BI1463" s="5"/>
      <c r="BJ1463" s="5"/>
      <c r="BK1463" s="5"/>
      <c r="BL1463" s="5"/>
      <c r="BM1463" s="5"/>
      <c r="BN1463" s="5"/>
      <c r="BO1463" s="5"/>
      <c r="BP1463" s="5"/>
      <c r="BQ1463" s="5"/>
      <c r="BR1463" s="5"/>
      <c r="BS1463" s="5"/>
      <c r="BT1463" s="5"/>
      <c r="BU1463" s="5"/>
      <c r="BV1463" s="5"/>
      <c r="BW1463" s="5"/>
      <c r="BX1463" s="5"/>
      <c r="BY1463" s="5"/>
      <c r="BZ1463" s="5"/>
      <c r="CA1463" s="5"/>
      <c r="CB1463" s="5"/>
      <c r="CC1463" s="5"/>
      <c r="CD1463" s="5"/>
      <c r="CE1463" s="5"/>
      <c r="CF1463" s="5"/>
      <c r="CG1463" s="5"/>
      <c r="CH1463" s="5"/>
      <c r="CI1463" s="5"/>
      <c r="CJ1463" s="5"/>
      <c r="CK1463" s="5"/>
      <c r="CL1463" s="5"/>
      <c r="CM1463" s="5"/>
      <c r="CN1463" s="5"/>
      <c r="CO1463" s="5"/>
      <c r="CP1463" s="5"/>
      <c r="CQ1463" s="5"/>
      <c r="CR1463" s="5"/>
      <c r="CS1463" s="5"/>
      <c r="CT1463" s="5"/>
      <c r="CU1463" s="5"/>
      <c r="CV1463" s="5"/>
      <c r="CW1463" s="5"/>
      <c r="CX1463" s="5"/>
      <c r="CY1463" s="5"/>
      <c r="CZ1463" s="5"/>
      <c r="DA1463" s="5"/>
      <c r="DB1463" s="5"/>
      <c r="DC1463" s="5"/>
      <c r="DD1463" s="5"/>
      <c r="DE1463" s="5"/>
      <c r="DF1463" s="5"/>
      <c r="DG1463" s="5"/>
      <c r="DH1463" s="5"/>
      <c r="DI1463" s="5"/>
      <c r="DJ1463" s="5"/>
      <c r="DK1463" s="5"/>
      <c r="DL1463" s="5"/>
    </row>
    <row r="1464" spans="1:116" s="1" customFormat="1" ht="48.75" customHeight="1">
      <c r="A1464" s="13"/>
      <c r="B1464" s="29">
        <v>25</v>
      </c>
      <c r="C1464" s="16" t="s">
        <v>3644</v>
      </c>
      <c r="D1464" s="16" t="s">
        <v>3645</v>
      </c>
      <c r="E1464" s="57">
        <v>11745</v>
      </c>
      <c r="F1464" s="29">
        <v>0</v>
      </c>
      <c r="G1464" s="18"/>
      <c r="H1464" s="18">
        <f t="shared" si="26"/>
        <v>11745</v>
      </c>
      <c r="I1464" s="16" t="s">
        <v>13</v>
      </c>
      <c r="J1464" s="22"/>
      <c r="K1464" s="22"/>
      <c r="L1464" s="22"/>
      <c r="M1464" s="22"/>
      <c r="N1464" s="22"/>
      <c r="O1464" s="16" t="s">
        <v>3685</v>
      </c>
      <c r="P1464" s="16" t="s">
        <v>3686</v>
      </c>
      <c r="Q1464" s="24"/>
      <c r="R1464" s="24"/>
      <c r="S1464" s="5"/>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c r="AT1464" s="5"/>
      <c r="AU1464" s="5"/>
      <c r="AV1464" s="5"/>
      <c r="AW1464" s="5"/>
      <c r="AX1464" s="5"/>
      <c r="AY1464" s="5"/>
      <c r="AZ1464" s="5"/>
      <c r="BA1464" s="5"/>
      <c r="BB1464" s="5"/>
      <c r="BC1464" s="5"/>
      <c r="BD1464" s="5"/>
      <c r="BE1464" s="5"/>
      <c r="BF1464" s="5"/>
      <c r="BG1464" s="5"/>
      <c r="BH1464" s="5"/>
      <c r="BI1464" s="5"/>
      <c r="BJ1464" s="5"/>
      <c r="BK1464" s="5"/>
      <c r="BL1464" s="5"/>
      <c r="BM1464" s="5"/>
      <c r="BN1464" s="5"/>
      <c r="BO1464" s="5"/>
      <c r="BP1464" s="5"/>
      <c r="BQ1464" s="5"/>
      <c r="BR1464" s="5"/>
      <c r="BS1464" s="5"/>
      <c r="BT1464" s="5"/>
      <c r="BU1464" s="5"/>
      <c r="BV1464" s="5"/>
      <c r="BW1464" s="5"/>
      <c r="BX1464" s="5"/>
      <c r="BY1464" s="5"/>
      <c r="BZ1464" s="5"/>
      <c r="CA1464" s="5"/>
      <c r="CB1464" s="5"/>
      <c r="CC1464" s="5"/>
      <c r="CD1464" s="5"/>
      <c r="CE1464" s="5"/>
      <c r="CF1464" s="5"/>
      <c r="CG1464" s="5"/>
      <c r="CH1464" s="5"/>
      <c r="CI1464" s="5"/>
      <c r="CJ1464" s="5"/>
      <c r="CK1464" s="5"/>
      <c r="CL1464" s="5"/>
      <c r="CM1464" s="5"/>
      <c r="CN1464" s="5"/>
      <c r="CO1464" s="5"/>
      <c r="CP1464" s="5"/>
      <c r="CQ1464" s="5"/>
      <c r="CR1464" s="5"/>
      <c r="CS1464" s="5"/>
      <c r="CT1464" s="5"/>
      <c r="CU1464" s="5"/>
      <c r="CV1464" s="5"/>
      <c r="CW1464" s="5"/>
      <c r="CX1464" s="5"/>
      <c r="CY1464" s="5"/>
      <c r="CZ1464" s="5"/>
      <c r="DA1464" s="5"/>
      <c r="DB1464" s="5"/>
      <c r="DC1464" s="5"/>
      <c r="DD1464" s="5"/>
      <c r="DE1464" s="5"/>
      <c r="DF1464" s="5"/>
      <c r="DG1464" s="5"/>
      <c r="DH1464" s="5"/>
      <c r="DI1464" s="5"/>
      <c r="DJ1464" s="5"/>
      <c r="DK1464" s="5"/>
      <c r="DL1464" s="5"/>
    </row>
    <row r="1465" spans="1:116" s="1" customFormat="1" ht="48.75" customHeight="1">
      <c r="A1465" s="13"/>
      <c r="B1465" s="29">
        <v>26</v>
      </c>
      <c r="C1465" s="16" t="s">
        <v>3642</v>
      </c>
      <c r="D1465" s="16" t="s">
        <v>3643</v>
      </c>
      <c r="E1465" s="57">
        <v>8856</v>
      </c>
      <c r="F1465" s="29">
        <v>0</v>
      </c>
      <c r="G1465" s="18"/>
      <c r="H1465" s="18">
        <f t="shared" si="26"/>
        <v>8856</v>
      </c>
      <c r="I1465" s="16" t="s">
        <v>13</v>
      </c>
      <c r="J1465" s="22"/>
      <c r="K1465" s="22"/>
      <c r="L1465" s="22"/>
      <c r="M1465" s="22"/>
      <c r="N1465" s="22"/>
      <c r="O1465" s="16" t="s">
        <v>3687</v>
      </c>
      <c r="P1465" s="16" t="s">
        <v>3688</v>
      </c>
      <c r="Q1465" s="24"/>
      <c r="R1465" s="24"/>
      <c r="S1465" s="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c r="AT1465" s="5"/>
      <c r="AU1465" s="5"/>
      <c r="AV1465" s="5"/>
      <c r="AW1465" s="5"/>
      <c r="AX1465" s="5"/>
      <c r="AY1465" s="5"/>
      <c r="AZ1465" s="5"/>
      <c r="BA1465" s="5"/>
      <c r="BB1465" s="5"/>
      <c r="BC1465" s="5"/>
      <c r="BD1465" s="5"/>
      <c r="BE1465" s="5"/>
      <c r="BF1465" s="5"/>
      <c r="BG1465" s="5"/>
      <c r="BH1465" s="5"/>
      <c r="BI1465" s="5"/>
      <c r="BJ1465" s="5"/>
      <c r="BK1465" s="5"/>
      <c r="BL1465" s="5"/>
      <c r="BM1465" s="5"/>
      <c r="BN1465" s="5"/>
      <c r="BO1465" s="5"/>
      <c r="BP1465" s="5"/>
      <c r="BQ1465" s="5"/>
      <c r="BR1465" s="5"/>
      <c r="BS1465" s="5"/>
      <c r="BT1465" s="5"/>
      <c r="BU1465" s="5"/>
      <c r="BV1465" s="5"/>
      <c r="BW1465" s="5"/>
      <c r="BX1465" s="5"/>
      <c r="BY1465" s="5"/>
      <c r="BZ1465" s="5"/>
      <c r="CA1465" s="5"/>
      <c r="CB1465" s="5"/>
      <c r="CC1465" s="5"/>
      <c r="CD1465" s="5"/>
      <c r="CE1465" s="5"/>
      <c r="CF1465" s="5"/>
      <c r="CG1465" s="5"/>
      <c r="CH1465" s="5"/>
      <c r="CI1465" s="5"/>
      <c r="CJ1465" s="5"/>
      <c r="CK1465" s="5"/>
      <c r="CL1465" s="5"/>
      <c r="CM1465" s="5"/>
      <c r="CN1465" s="5"/>
      <c r="CO1465" s="5"/>
      <c r="CP1465" s="5"/>
      <c r="CQ1465" s="5"/>
      <c r="CR1465" s="5"/>
      <c r="CS1465" s="5"/>
      <c r="CT1465" s="5"/>
      <c r="CU1465" s="5"/>
      <c r="CV1465" s="5"/>
      <c r="CW1465" s="5"/>
      <c r="CX1465" s="5"/>
      <c r="CY1465" s="5"/>
      <c r="CZ1465" s="5"/>
      <c r="DA1465" s="5"/>
      <c r="DB1465" s="5"/>
      <c r="DC1465" s="5"/>
      <c r="DD1465" s="5"/>
      <c r="DE1465" s="5"/>
      <c r="DF1465" s="5"/>
      <c r="DG1465" s="5"/>
      <c r="DH1465" s="5"/>
      <c r="DI1465" s="5"/>
      <c r="DJ1465" s="5"/>
      <c r="DK1465" s="5"/>
      <c r="DL1465" s="5"/>
    </row>
    <row r="1466" spans="1:116" s="1" customFormat="1" ht="48.75" customHeight="1">
      <c r="A1466" s="13"/>
      <c r="B1466" s="29">
        <v>27</v>
      </c>
      <c r="C1466" s="16" t="s">
        <v>3646</v>
      </c>
      <c r="D1466" s="16" t="s">
        <v>3647</v>
      </c>
      <c r="E1466" s="57">
        <v>9517</v>
      </c>
      <c r="F1466" s="29">
        <v>0</v>
      </c>
      <c r="G1466" s="18"/>
      <c r="H1466" s="18">
        <f t="shared" si="26"/>
        <v>9517</v>
      </c>
      <c r="I1466" s="16" t="s">
        <v>13</v>
      </c>
      <c r="J1466" s="22"/>
      <c r="K1466" s="22"/>
      <c r="L1466" s="22"/>
      <c r="M1466" s="22"/>
      <c r="N1466" s="22"/>
      <c r="O1466" s="16" t="s">
        <v>3689</v>
      </c>
      <c r="P1466" s="16" t="s">
        <v>3690</v>
      </c>
      <c r="Q1466" s="24"/>
      <c r="R1466" s="24"/>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c r="BO1466" s="5"/>
      <c r="BP1466" s="5"/>
      <c r="BQ1466" s="5"/>
      <c r="BR1466" s="5"/>
      <c r="BS1466" s="5"/>
      <c r="BT1466" s="5"/>
      <c r="BU1466" s="5"/>
      <c r="BV1466" s="5"/>
      <c r="BW1466" s="5"/>
      <c r="BX1466" s="5"/>
      <c r="BY1466" s="5"/>
      <c r="BZ1466" s="5"/>
      <c r="CA1466" s="5"/>
      <c r="CB1466" s="5"/>
      <c r="CC1466" s="5"/>
      <c r="CD1466" s="5"/>
      <c r="CE1466" s="5"/>
      <c r="CF1466" s="5"/>
      <c r="CG1466" s="5"/>
      <c r="CH1466" s="5"/>
      <c r="CI1466" s="5"/>
      <c r="CJ1466" s="5"/>
      <c r="CK1466" s="5"/>
      <c r="CL1466" s="5"/>
      <c r="CM1466" s="5"/>
      <c r="CN1466" s="5"/>
      <c r="CO1466" s="5"/>
      <c r="CP1466" s="5"/>
      <c r="CQ1466" s="5"/>
      <c r="CR1466" s="5"/>
      <c r="CS1466" s="5"/>
      <c r="CT1466" s="5"/>
      <c r="CU1466" s="5"/>
      <c r="CV1466" s="5"/>
      <c r="CW1466" s="5"/>
      <c r="CX1466" s="5"/>
      <c r="CY1466" s="5"/>
      <c r="CZ1466" s="5"/>
      <c r="DA1466" s="5"/>
      <c r="DB1466" s="5"/>
      <c r="DC1466" s="5"/>
      <c r="DD1466" s="5"/>
      <c r="DE1466" s="5"/>
      <c r="DF1466" s="5"/>
      <c r="DG1466" s="5"/>
      <c r="DH1466" s="5"/>
      <c r="DI1466" s="5"/>
      <c r="DJ1466" s="5"/>
      <c r="DK1466" s="5"/>
      <c r="DL1466" s="5"/>
    </row>
    <row r="1467" spans="1:116" s="1" customFormat="1" ht="48.75" customHeight="1">
      <c r="A1467" s="13"/>
      <c r="B1467" s="29">
        <v>28</v>
      </c>
      <c r="C1467" s="16" t="s">
        <v>3648</v>
      </c>
      <c r="D1467" s="16" t="s">
        <v>113</v>
      </c>
      <c r="E1467" s="57">
        <v>6854</v>
      </c>
      <c r="F1467" s="29">
        <v>0</v>
      </c>
      <c r="G1467" s="18"/>
      <c r="H1467" s="18">
        <f t="shared" si="26"/>
        <v>6854</v>
      </c>
      <c r="I1467" s="16" t="s">
        <v>13</v>
      </c>
      <c r="J1467" s="22"/>
      <c r="K1467" s="22"/>
      <c r="L1467" s="22"/>
      <c r="M1467" s="22"/>
      <c r="N1467" s="22"/>
      <c r="O1467" s="16" t="s">
        <v>3691</v>
      </c>
      <c r="P1467" s="16" t="s">
        <v>3692</v>
      </c>
      <c r="Q1467" s="24"/>
      <c r="R1467" s="24"/>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c r="BI1467" s="5"/>
      <c r="BJ1467" s="5"/>
      <c r="BK1467" s="5"/>
      <c r="BL1467" s="5"/>
      <c r="BM1467" s="5"/>
      <c r="BN1467" s="5"/>
      <c r="BO1467" s="5"/>
      <c r="BP1467" s="5"/>
      <c r="BQ1467" s="5"/>
      <c r="BR1467" s="5"/>
      <c r="BS1467" s="5"/>
      <c r="BT1467" s="5"/>
      <c r="BU1467" s="5"/>
      <c r="BV1467" s="5"/>
      <c r="BW1467" s="5"/>
      <c r="BX1467" s="5"/>
      <c r="BY1467" s="5"/>
      <c r="BZ1467" s="5"/>
      <c r="CA1467" s="5"/>
      <c r="CB1467" s="5"/>
      <c r="CC1467" s="5"/>
      <c r="CD1467" s="5"/>
      <c r="CE1467" s="5"/>
      <c r="CF1467" s="5"/>
      <c r="CG1467" s="5"/>
      <c r="CH1467" s="5"/>
      <c r="CI1467" s="5"/>
      <c r="CJ1467" s="5"/>
      <c r="CK1467" s="5"/>
      <c r="CL1467" s="5"/>
      <c r="CM1467" s="5"/>
      <c r="CN1467" s="5"/>
      <c r="CO1467" s="5"/>
      <c r="CP1467" s="5"/>
      <c r="CQ1467" s="5"/>
      <c r="CR1467" s="5"/>
      <c r="CS1467" s="5"/>
      <c r="CT1467" s="5"/>
      <c r="CU1467" s="5"/>
      <c r="CV1467" s="5"/>
      <c r="CW1467" s="5"/>
      <c r="CX1467" s="5"/>
      <c r="CY1467" s="5"/>
      <c r="CZ1467" s="5"/>
      <c r="DA1467" s="5"/>
      <c r="DB1467" s="5"/>
      <c r="DC1467" s="5"/>
      <c r="DD1467" s="5"/>
      <c r="DE1467" s="5"/>
      <c r="DF1467" s="5"/>
      <c r="DG1467" s="5"/>
      <c r="DH1467" s="5"/>
      <c r="DI1467" s="5"/>
      <c r="DJ1467" s="5"/>
      <c r="DK1467" s="5"/>
      <c r="DL1467" s="5"/>
    </row>
    <row r="1468" spans="1:116" s="1" customFormat="1" ht="48.75" customHeight="1">
      <c r="A1468" s="13"/>
      <c r="B1468" s="29">
        <v>29</v>
      </c>
      <c r="C1468" s="395" t="s">
        <v>93</v>
      </c>
      <c r="D1468" s="394" t="s">
        <v>94</v>
      </c>
      <c r="E1468" s="57">
        <v>15005</v>
      </c>
      <c r="F1468" s="45">
        <v>0</v>
      </c>
      <c r="G1468" s="18"/>
      <c r="H1468" s="18">
        <f t="shared" si="26"/>
        <v>15005</v>
      </c>
      <c r="I1468" s="16" t="s">
        <v>13</v>
      </c>
      <c r="J1468" s="22"/>
      <c r="K1468" s="22"/>
      <c r="L1468" s="22"/>
      <c r="M1468" s="22"/>
      <c r="N1468" s="22"/>
      <c r="O1468" s="16" t="s">
        <v>141</v>
      </c>
      <c r="P1468" s="16" t="s">
        <v>164</v>
      </c>
      <c r="Q1468" s="24"/>
      <c r="R1468" s="24"/>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c r="BI1468" s="5"/>
      <c r="BJ1468" s="5"/>
      <c r="BK1468" s="5"/>
      <c r="BL1468" s="5"/>
      <c r="BM1468" s="5"/>
      <c r="BN1468" s="5"/>
      <c r="BO1468" s="5"/>
      <c r="BP1468" s="5"/>
      <c r="BQ1468" s="5"/>
      <c r="BR1468" s="5"/>
      <c r="BS1468" s="5"/>
      <c r="BT1468" s="5"/>
      <c r="BU1468" s="5"/>
      <c r="BV1468" s="5"/>
      <c r="BW1468" s="5"/>
      <c r="BX1468" s="5"/>
      <c r="BY1468" s="5"/>
      <c r="BZ1468" s="5"/>
      <c r="CA1468" s="5"/>
      <c r="CB1468" s="5"/>
      <c r="CC1468" s="5"/>
      <c r="CD1468" s="5"/>
      <c r="CE1468" s="5"/>
      <c r="CF1468" s="5"/>
      <c r="CG1468" s="5"/>
      <c r="CH1468" s="5"/>
      <c r="CI1468" s="5"/>
      <c r="CJ1468" s="5"/>
      <c r="CK1468" s="5"/>
      <c r="CL1468" s="5"/>
      <c r="CM1468" s="5"/>
      <c r="CN1468" s="5"/>
      <c r="CO1468" s="5"/>
      <c r="CP1468" s="5"/>
      <c r="CQ1468" s="5"/>
      <c r="CR1468" s="5"/>
      <c r="CS1468" s="5"/>
      <c r="CT1468" s="5"/>
      <c r="CU1468" s="5"/>
      <c r="CV1468" s="5"/>
      <c r="CW1468" s="5"/>
      <c r="CX1468" s="5"/>
      <c r="CY1468" s="5"/>
      <c r="CZ1468" s="5"/>
      <c r="DA1468" s="5"/>
      <c r="DB1468" s="5"/>
      <c r="DC1468" s="5"/>
      <c r="DD1468" s="5"/>
      <c r="DE1468" s="5"/>
      <c r="DF1468" s="5"/>
      <c r="DG1468" s="5"/>
      <c r="DH1468" s="5"/>
      <c r="DI1468" s="5"/>
      <c r="DJ1468" s="5"/>
      <c r="DK1468" s="5"/>
      <c r="DL1468" s="5"/>
    </row>
    <row r="1469" spans="1:116" s="1" customFormat="1" ht="48.75" customHeight="1">
      <c r="A1469" s="13"/>
      <c r="B1469" s="29">
        <v>30</v>
      </c>
      <c r="C1469" s="395" t="s">
        <v>3649</v>
      </c>
      <c r="D1469" s="16" t="s">
        <v>3650</v>
      </c>
      <c r="E1469" s="57">
        <v>8267</v>
      </c>
      <c r="F1469" s="45">
        <v>300</v>
      </c>
      <c r="G1469" s="18"/>
      <c r="H1469" s="18">
        <f t="shared" si="26"/>
        <v>7967</v>
      </c>
      <c r="I1469" s="16" t="s">
        <v>13</v>
      </c>
      <c r="J1469" s="22"/>
      <c r="K1469" s="22"/>
      <c r="L1469" s="22"/>
      <c r="M1469" s="22"/>
      <c r="N1469" s="22"/>
      <c r="O1469" s="30" t="s">
        <v>3693</v>
      </c>
      <c r="P1469" s="30" t="s">
        <v>3694</v>
      </c>
      <c r="Q1469" s="24"/>
      <c r="R1469" s="24"/>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5"/>
      <c r="BB1469" s="5"/>
      <c r="BC1469" s="5"/>
      <c r="BD1469" s="5"/>
      <c r="BE1469" s="5"/>
      <c r="BF1469" s="5"/>
      <c r="BG1469" s="5"/>
      <c r="BH1469" s="5"/>
      <c r="BI1469" s="5"/>
      <c r="BJ1469" s="5"/>
      <c r="BK1469" s="5"/>
      <c r="BL1469" s="5"/>
      <c r="BM1469" s="5"/>
      <c r="BN1469" s="5"/>
      <c r="BO1469" s="5"/>
      <c r="BP1469" s="5"/>
      <c r="BQ1469" s="5"/>
      <c r="BR1469" s="5"/>
      <c r="BS1469" s="5"/>
      <c r="BT1469" s="5"/>
      <c r="BU1469" s="5"/>
      <c r="BV1469" s="5"/>
      <c r="BW1469" s="5"/>
      <c r="BX1469" s="5"/>
      <c r="BY1469" s="5"/>
      <c r="BZ1469" s="5"/>
      <c r="CA1469" s="5"/>
      <c r="CB1469" s="5"/>
      <c r="CC1469" s="5"/>
      <c r="CD1469" s="5"/>
      <c r="CE1469" s="5"/>
      <c r="CF1469" s="5"/>
      <c r="CG1469" s="5"/>
      <c r="CH1469" s="5"/>
      <c r="CI1469" s="5"/>
      <c r="CJ1469" s="5"/>
      <c r="CK1469" s="5"/>
      <c r="CL1469" s="5"/>
      <c r="CM1469" s="5"/>
      <c r="CN1469" s="5"/>
      <c r="CO1469" s="5"/>
      <c r="CP1469" s="5"/>
      <c r="CQ1469" s="5"/>
      <c r="CR1469" s="5"/>
      <c r="CS1469" s="5"/>
      <c r="CT1469" s="5"/>
      <c r="CU1469" s="5"/>
      <c r="CV1469" s="5"/>
      <c r="CW1469" s="5"/>
      <c r="CX1469" s="5"/>
      <c r="CY1469" s="5"/>
      <c r="CZ1469" s="5"/>
      <c r="DA1469" s="5"/>
      <c r="DB1469" s="5"/>
      <c r="DC1469" s="5"/>
      <c r="DD1469" s="5"/>
      <c r="DE1469" s="5"/>
      <c r="DF1469" s="5"/>
      <c r="DG1469" s="5"/>
      <c r="DH1469" s="5"/>
      <c r="DI1469" s="5"/>
      <c r="DJ1469" s="5"/>
      <c r="DK1469" s="5"/>
      <c r="DL1469" s="5"/>
    </row>
    <row r="1470" spans="1:116" s="1" customFormat="1" ht="48.75" customHeight="1">
      <c r="A1470" s="13"/>
      <c r="B1470" s="29">
        <v>31</v>
      </c>
      <c r="C1470" s="395" t="s">
        <v>95</v>
      </c>
      <c r="D1470" s="394" t="s">
        <v>96</v>
      </c>
      <c r="E1470" s="57">
        <v>40193</v>
      </c>
      <c r="F1470" s="45">
        <v>21497</v>
      </c>
      <c r="G1470" s="18"/>
      <c r="H1470" s="18">
        <f t="shared" si="26"/>
        <v>18696</v>
      </c>
      <c r="I1470" s="16" t="s">
        <v>13</v>
      </c>
      <c r="J1470" s="22"/>
      <c r="K1470" s="22"/>
      <c r="L1470" s="22"/>
      <c r="M1470" s="22"/>
      <c r="N1470" s="22"/>
      <c r="O1470" s="16" t="s">
        <v>142</v>
      </c>
      <c r="P1470" s="16" t="s">
        <v>165</v>
      </c>
      <c r="Q1470" s="24"/>
      <c r="R1470" s="24"/>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c r="BI1470" s="5"/>
      <c r="BJ1470" s="5"/>
      <c r="BK1470" s="5"/>
      <c r="BL1470" s="5"/>
      <c r="BM1470" s="5"/>
      <c r="BN1470" s="5"/>
      <c r="BO1470" s="5"/>
      <c r="BP1470" s="5"/>
      <c r="BQ1470" s="5"/>
      <c r="BR1470" s="5"/>
      <c r="BS1470" s="5"/>
      <c r="BT1470" s="5"/>
      <c r="BU1470" s="5"/>
      <c r="BV1470" s="5"/>
      <c r="BW1470" s="5"/>
      <c r="BX1470" s="5"/>
      <c r="BY1470" s="5"/>
      <c r="BZ1470" s="5"/>
      <c r="CA1470" s="5"/>
      <c r="CB1470" s="5"/>
      <c r="CC1470" s="5"/>
      <c r="CD1470" s="5"/>
      <c r="CE1470" s="5"/>
      <c r="CF1470" s="5"/>
      <c r="CG1470" s="5"/>
      <c r="CH1470" s="5"/>
      <c r="CI1470" s="5"/>
      <c r="CJ1470" s="5"/>
      <c r="CK1470" s="5"/>
      <c r="CL1470" s="5"/>
      <c r="CM1470" s="5"/>
      <c r="CN1470" s="5"/>
      <c r="CO1470" s="5"/>
      <c r="CP1470" s="5"/>
      <c r="CQ1470" s="5"/>
      <c r="CR1470" s="5"/>
      <c r="CS1470" s="5"/>
      <c r="CT1470" s="5"/>
      <c r="CU1470" s="5"/>
      <c r="CV1470" s="5"/>
      <c r="CW1470" s="5"/>
      <c r="CX1470" s="5"/>
      <c r="CY1470" s="5"/>
      <c r="CZ1470" s="5"/>
      <c r="DA1470" s="5"/>
      <c r="DB1470" s="5"/>
      <c r="DC1470" s="5"/>
      <c r="DD1470" s="5"/>
      <c r="DE1470" s="5"/>
      <c r="DF1470" s="5"/>
      <c r="DG1470" s="5"/>
      <c r="DH1470" s="5"/>
      <c r="DI1470" s="5"/>
      <c r="DJ1470" s="5"/>
      <c r="DK1470" s="5"/>
      <c r="DL1470" s="5"/>
    </row>
    <row r="1471" spans="1:116" s="1" customFormat="1" ht="48.75" customHeight="1">
      <c r="A1471" s="13"/>
      <c r="B1471" s="29">
        <v>32</v>
      </c>
      <c r="C1471" s="395" t="s">
        <v>97</v>
      </c>
      <c r="D1471" s="394" t="s">
        <v>98</v>
      </c>
      <c r="E1471" s="57">
        <v>80000</v>
      </c>
      <c r="F1471" s="45">
        <v>0</v>
      </c>
      <c r="G1471" s="18"/>
      <c r="H1471" s="18">
        <f t="shared" si="26"/>
        <v>80000</v>
      </c>
      <c r="I1471" s="30" t="s">
        <v>3664</v>
      </c>
      <c r="J1471" s="22"/>
      <c r="K1471" s="22"/>
      <c r="L1471" s="22"/>
      <c r="M1471" s="22"/>
      <c r="N1471" s="22"/>
      <c r="O1471" s="16" t="s">
        <v>143</v>
      </c>
      <c r="P1471" s="16" t="s">
        <v>166</v>
      </c>
      <c r="Q1471" s="24"/>
      <c r="R1471" s="24"/>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5"/>
      <c r="BB1471" s="5"/>
      <c r="BC1471" s="5"/>
      <c r="BD1471" s="5"/>
      <c r="BE1471" s="5"/>
      <c r="BF1471" s="5"/>
      <c r="BG1471" s="5"/>
      <c r="BH1471" s="5"/>
      <c r="BI1471" s="5"/>
      <c r="BJ1471" s="5"/>
      <c r="BK1471" s="5"/>
      <c r="BL1471" s="5"/>
      <c r="BM1471" s="5"/>
      <c r="BN1471" s="5"/>
      <c r="BO1471" s="5"/>
      <c r="BP1471" s="5"/>
      <c r="BQ1471" s="5"/>
      <c r="BR1471" s="5"/>
      <c r="BS1471" s="5"/>
      <c r="BT1471" s="5"/>
      <c r="BU1471" s="5"/>
      <c r="BV1471" s="5"/>
      <c r="BW1471" s="5"/>
      <c r="BX1471" s="5"/>
      <c r="BY1471" s="5"/>
      <c r="BZ1471" s="5"/>
      <c r="CA1471" s="5"/>
      <c r="CB1471" s="5"/>
      <c r="CC1471" s="5"/>
      <c r="CD1471" s="5"/>
      <c r="CE1471" s="5"/>
      <c r="CF1471" s="5"/>
      <c r="CG1471" s="5"/>
      <c r="CH1471" s="5"/>
      <c r="CI1471" s="5"/>
      <c r="CJ1471" s="5"/>
      <c r="CK1471" s="5"/>
      <c r="CL1471" s="5"/>
      <c r="CM1471" s="5"/>
      <c r="CN1471" s="5"/>
      <c r="CO1471" s="5"/>
      <c r="CP1471" s="5"/>
      <c r="CQ1471" s="5"/>
      <c r="CR1471" s="5"/>
      <c r="CS1471" s="5"/>
      <c r="CT1471" s="5"/>
      <c r="CU1471" s="5"/>
      <c r="CV1471" s="5"/>
      <c r="CW1471" s="5"/>
      <c r="CX1471" s="5"/>
      <c r="CY1471" s="5"/>
      <c r="CZ1471" s="5"/>
      <c r="DA1471" s="5"/>
      <c r="DB1471" s="5"/>
      <c r="DC1471" s="5"/>
      <c r="DD1471" s="5"/>
      <c r="DE1471" s="5"/>
      <c r="DF1471" s="5"/>
      <c r="DG1471" s="5"/>
      <c r="DH1471" s="5"/>
      <c r="DI1471" s="5"/>
      <c r="DJ1471" s="5"/>
      <c r="DK1471" s="5"/>
      <c r="DL1471" s="5"/>
    </row>
    <row r="1472" spans="1:116" s="1" customFormat="1" ht="48.75" customHeight="1">
      <c r="A1472" s="13"/>
      <c r="B1472" s="29">
        <v>33</v>
      </c>
      <c r="C1472" s="395" t="s">
        <v>104</v>
      </c>
      <c r="D1472" s="394" t="s">
        <v>105</v>
      </c>
      <c r="E1472" s="57">
        <v>8750</v>
      </c>
      <c r="F1472" s="45">
        <v>0</v>
      </c>
      <c r="G1472" s="18"/>
      <c r="H1472" s="18">
        <f t="shared" si="26"/>
        <v>8750</v>
      </c>
      <c r="I1472" s="16" t="s">
        <v>13</v>
      </c>
      <c r="J1472" s="22"/>
      <c r="K1472" s="22"/>
      <c r="L1472" s="22"/>
      <c r="M1472" s="22"/>
      <c r="N1472" s="22"/>
      <c r="O1472" s="16" t="s">
        <v>146</v>
      </c>
      <c r="P1472" s="16" t="s">
        <v>170</v>
      </c>
      <c r="Q1472" s="24"/>
      <c r="R1472" s="24"/>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c r="BI1472" s="5"/>
      <c r="BJ1472" s="5"/>
      <c r="BK1472" s="5"/>
      <c r="BL1472" s="5"/>
      <c r="BM1472" s="5"/>
      <c r="BN1472" s="5"/>
      <c r="BO1472" s="5"/>
      <c r="BP1472" s="5"/>
      <c r="BQ1472" s="5"/>
      <c r="BR1472" s="5"/>
      <c r="BS1472" s="5"/>
      <c r="BT1472" s="5"/>
      <c r="BU1472" s="5"/>
      <c r="BV1472" s="5"/>
      <c r="BW1472" s="5"/>
      <c r="BX1472" s="5"/>
      <c r="BY1472" s="5"/>
      <c r="BZ1472" s="5"/>
      <c r="CA1472" s="5"/>
      <c r="CB1472" s="5"/>
      <c r="CC1472" s="5"/>
      <c r="CD1472" s="5"/>
      <c r="CE1472" s="5"/>
      <c r="CF1472" s="5"/>
      <c r="CG1472" s="5"/>
      <c r="CH1472" s="5"/>
      <c r="CI1472" s="5"/>
      <c r="CJ1472" s="5"/>
      <c r="CK1472" s="5"/>
      <c r="CL1472" s="5"/>
      <c r="CM1472" s="5"/>
      <c r="CN1472" s="5"/>
      <c r="CO1472" s="5"/>
      <c r="CP1472" s="5"/>
      <c r="CQ1472" s="5"/>
      <c r="CR1472" s="5"/>
      <c r="CS1472" s="5"/>
      <c r="CT1472" s="5"/>
      <c r="CU1472" s="5"/>
      <c r="CV1472" s="5"/>
      <c r="CW1472" s="5"/>
      <c r="CX1472" s="5"/>
      <c r="CY1472" s="5"/>
      <c r="CZ1472" s="5"/>
      <c r="DA1472" s="5"/>
      <c r="DB1472" s="5"/>
      <c r="DC1472" s="5"/>
      <c r="DD1472" s="5"/>
      <c r="DE1472" s="5"/>
      <c r="DF1472" s="5"/>
      <c r="DG1472" s="5"/>
      <c r="DH1472" s="5"/>
      <c r="DI1472" s="5"/>
      <c r="DJ1472" s="5"/>
      <c r="DK1472" s="5"/>
      <c r="DL1472" s="5"/>
    </row>
    <row r="1473" spans="1:116" s="1" customFormat="1" ht="48.75" customHeight="1">
      <c r="A1473" s="13"/>
      <c r="B1473" s="29">
        <v>34</v>
      </c>
      <c r="C1473" s="395" t="s">
        <v>108</v>
      </c>
      <c r="D1473" s="394" t="s">
        <v>109</v>
      </c>
      <c r="E1473" s="57">
        <v>5840</v>
      </c>
      <c r="F1473" s="45">
        <v>0</v>
      </c>
      <c r="G1473" s="18"/>
      <c r="H1473" s="18">
        <f t="shared" si="26"/>
        <v>5840</v>
      </c>
      <c r="I1473" s="16" t="s">
        <v>13</v>
      </c>
      <c r="J1473" s="22"/>
      <c r="K1473" s="22"/>
      <c r="L1473" s="22"/>
      <c r="M1473" s="22"/>
      <c r="N1473" s="22"/>
      <c r="O1473" s="16" t="s">
        <v>150</v>
      </c>
      <c r="P1473" s="16" t="s">
        <v>175</v>
      </c>
      <c r="Q1473" s="24"/>
      <c r="R1473" s="24"/>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5"/>
      <c r="BB1473" s="5"/>
      <c r="BC1473" s="5"/>
      <c r="BD1473" s="5"/>
      <c r="BE1473" s="5"/>
      <c r="BF1473" s="5"/>
      <c r="BG1473" s="5"/>
      <c r="BH1473" s="5"/>
      <c r="BI1473" s="5"/>
      <c r="BJ1473" s="5"/>
      <c r="BK1473" s="5"/>
      <c r="BL1473" s="5"/>
      <c r="BM1473" s="5"/>
      <c r="BN1473" s="5"/>
      <c r="BO1473" s="5"/>
      <c r="BP1473" s="5"/>
      <c r="BQ1473" s="5"/>
      <c r="BR1473" s="5"/>
      <c r="BS1473" s="5"/>
      <c r="BT1473" s="5"/>
      <c r="BU1473" s="5"/>
      <c r="BV1473" s="5"/>
      <c r="BW1473" s="5"/>
      <c r="BX1473" s="5"/>
      <c r="BY1473" s="5"/>
      <c r="BZ1473" s="5"/>
      <c r="CA1473" s="5"/>
      <c r="CB1473" s="5"/>
      <c r="CC1473" s="5"/>
      <c r="CD1473" s="5"/>
      <c r="CE1473" s="5"/>
      <c r="CF1473" s="5"/>
      <c r="CG1473" s="5"/>
      <c r="CH1473" s="5"/>
      <c r="CI1473" s="5"/>
      <c r="CJ1473" s="5"/>
      <c r="CK1473" s="5"/>
      <c r="CL1473" s="5"/>
      <c r="CM1473" s="5"/>
      <c r="CN1473" s="5"/>
      <c r="CO1473" s="5"/>
      <c r="CP1473" s="5"/>
      <c r="CQ1473" s="5"/>
      <c r="CR1473" s="5"/>
      <c r="CS1473" s="5"/>
      <c r="CT1473" s="5"/>
      <c r="CU1473" s="5"/>
      <c r="CV1473" s="5"/>
      <c r="CW1473" s="5"/>
      <c r="CX1473" s="5"/>
      <c r="CY1473" s="5"/>
      <c r="CZ1473" s="5"/>
      <c r="DA1473" s="5"/>
      <c r="DB1473" s="5"/>
      <c r="DC1473" s="5"/>
      <c r="DD1473" s="5"/>
      <c r="DE1473" s="5"/>
      <c r="DF1473" s="5"/>
      <c r="DG1473" s="5"/>
      <c r="DH1473" s="5"/>
      <c r="DI1473" s="5"/>
      <c r="DJ1473" s="5"/>
      <c r="DK1473" s="5"/>
      <c r="DL1473" s="5"/>
    </row>
    <row r="1474" spans="1:116" s="1" customFormat="1" ht="48.75" customHeight="1">
      <c r="A1474" s="13"/>
      <c r="B1474" s="29">
        <v>35</v>
      </c>
      <c r="C1474" s="395" t="s">
        <v>118</v>
      </c>
      <c r="D1474" s="394" t="s">
        <v>119</v>
      </c>
      <c r="E1474" s="57">
        <v>15000</v>
      </c>
      <c r="F1474" s="45">
        <v>0</v>
      </c>
      <c r="G1474" s="18"/>
      <c r="H1474" s="18">
        <f t="shared" si="26"/>
        <v>15000</v>
      </c>
      <c r="I1474" s="30" t="s">
        <v>3664</v>
      </c>
      <c r="J1474" s="22"/>
      <c r="K1474" s="22"/>
      <c r="L1474" s="22"/>
      <c r="M1474" s="22"/>
      <c r="N1474" s="22"/>
      <c r="O1474" s="16" t="s">
        <v>155</v>
      </c>
      <c r="P1474" s="16" t="s">
        <v>180</v>
      </c>
      <c r="Q1474" s="24"/>
      <c r="R1474" s="24"/>
      <c r="S1474" s="5"/>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c r="AT1474" s="5"/>
      <c r="AU1474" s="5"/>
      <c r="AV1474" s="5"/>
      <c r="AW1474" s="5"/>
      <c r="AX1474" s="5"/>
      <c r="AY1474" s="5"/>
      <c r="AZ1474" s="5"/>
      <c r="BA1474" s="5"/>
      <c r="BB1474" s="5"/>
      <c r="BC1474" s="5"/>
      <c r="BD1474" s="5"/>
      <c r="BE1474" s="5"/>
      <c r="BF1474" s="5"/>
      <c r="BG1474" s="5"/>
      <c r="BH1474" s="5"/>
      <c r="BI1474" s="5"/>
      <c r="BJ1474" s="5"/>
      <c r="BK1474" s="5"/>
      <c r="BL1474" s="5"/>
      <c r="BM1474" s="5"/>
      <c r="BN1474" s="5"/>
      <c r="BO1474" s="5"/>
      <c r="BP1474" s="5"/>
      <c r="BQ1474" s="5"/>
      <c r="BR1474" s="5"/>
      <c r="BS1474" s="5"/>
      <c r="BT1474" s="5"/>
      <c r="BU1474" s="5"/>
      <c r="BV1474" s="5"/>
      <c r="BW1474" s="5"/>
      <c r="BX1474" s="5"/>
      <c r="BY1474" s="5"/>
      <c r="BZ1474" s="5"/>
      <c r="CA1474" s="5"/>
      <c r="CB1474" s="5"/>
      <c r="CC1474" s="5"/>
      <c r="CD1474" s="5"/>
      <c r="CE1474" s="5"/>
      <c r="CF1474" s="5"/>
      <c r="CG1474" s="5"/>
      <c r="CH1474" s="5"/>
      <c r="CI1474" s="5"/>
      <c r="CJ1474" s="5"/>
      <c r="CK1474" s="5"/>
      <c r="CL1474" s="5"/>
      <c r="CM1474" s="5"/>
      <c r="CN1474" s="5"/>
      <c r="CO1474" s="5"/>
      <c r="CP1474" s="5"/>
      <c r="CQ1474" s="5"/>
      <c r="CR1474" s="5"/>
      <c r="CS1474" s="5"/>
      <c r="CT1474" s="5"/>
      <c r="CU1474" s="5"/>
      <c r="CV1474" s="5"/>
      <c r="CW1474" s="5"/>
      <c r="CX1474" s="5"/>
      <c r="CY1474" s="5"/>
      <c r="CZ1474" s="5"/>
      <c r="DA1474" s="5"/>
      <c r="DB1474" s="5"/>
      <c r="DC1474" s="5"/>
      <c r="DD1474" s="5"/>
      <c r="DE1474" s="5"/>
      <c r="DF1474" s="5"/>
      <c r="DG1474" s="5"/>
      <c r="DH1474" s="5"/>
      <c r="DI1474" s="5"/>
      <c r="DJ1474" s="5"/>
      <c r="DK1474" s="5"/>
      <c r="DL1474" s="5"/>
    </row>
    <row r="1475" spans="1:116" s="1" customFormat="1" ht="48.75" customHeight="1">
      <c r="A1475" s="13"/>
      <c r="B1475" s="29">
        <v>36</v>
      </c>
      <c r="C1475" s="395" t="s">
        <v>116</v>
      </c>
      <c r="D1475" s="394" t="s">
        <v>117</v>
      </c>
      <c r="E1475" s="57">
        <v>10450</v>
      </c>
      <c r="F1475" s="45">
        <v>0</v>
      </c>
      <c r="G1475" s="18"/>
      <c r="H1475" s="18">
        <f t="shared" si="26"/>
        <v>10450</v>
      </c>
      <c r="I1475" s="30" t="s">
        <v>3664</v>
      </c>
      <c r="J1475" s="22"/>
      <c r="K1475" s="22"/>
      <c r="L1475" s="22"/>
      <c r="M1475" s="22"/>
      <c r="N1475" s="22"/>
      <c r="O1475" s="16" t="s">
        <v>154</v>
      </c>
      <c r="P1475" s="16" t="s">
        <v>179</v>
      </c>
      <c r="Q1475" s="24"/>
      <c r="R1475" s="24"/>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5"/>
      <c r="BB1475" s="5"/>
      <c r="BC1475" s="5"/>
      <c r="BD1475" s="5"/>
      <c r="BE1475" s="5"/>
      <c r="BF1475" s="5"/>
      <c r="BG1475" s="5"/>
      <c r="BH1475" s="5"/>
      <c r="BI1475" s="5"/>
      <c r="BJ1475" s="5"/>
      <c r="BK1475" s="5"/>
      <c r="BL1475" s="5"/>
      <c r="BM1475" s="5"/>
      <c r="BN1475" s="5"/>
      <c r="BO1475" s="5"/>
      <c r="BP1475" s="5"/>
      <c r="BQ1475" s="5"/>
      <c r="BR1475" s="5"/>
      <c r="BS1475" s="5"/>
      <c r="BT1475" s="5"/>
      <c r="BU1475" s="5"/>
      <c r="BV1475" s="5"/>
      <c r="BW1475" s="5"/>
      <c r="BX1475" s="5"/>
      <c r="BY1475" s="5"/>
      <c r="BZ1475" s="5"/>
      <c r="CA1475" s="5"/>
      <c r="CB1475" s="5"/>
      <c r="CC1475" s="5"/>
      <c r="CD1475" s="5"/>
      <c r="CE1475" s="5"/>
      <c r="CF1475" s="5"/>
      <c r="CG1475" s="5"/>
      <c r="CH1475" s="5"/>
      <c r="CI1475" s="5"/>
      <c r="CJ1475" s="5"/>
      <c r="CK1475" s="5"/>
      <c r="CL1475" s="5"/>
      <c r="CM1475" s="5"/>
      <c r="CN1475" s="5"/>
      <c r="CO1475" s="5"/>
      <c r="CP1475" s="5"/>
      <c r="CQ1475" s="5"/>
      <c r="CR1475" s="5"/>
      <c r="CS1475" s="5"/>
      <c r="CT1475" s="5"/>
      <c r="CU1475" s="5"/>
      <c r="CV1475" s="5"/>
      <c r="CW1475" s="5"/>
      <c r="CX1475" s="5"/>
      <c r="CY1475" s="5"/>
      <c r="CZ1475" s="5"/>
      <c r="DA1475" s="5"/>
      <c r="DB1475" s="5"/>
      <c r="DC1475" s="5"/>
      <c r="DD1475" s="5"/>
      <c r="DE1475" s="5"/>
      <c r="DF1475" s="5"/>
      <c r="DG1475" s="5"/>
      <c r="DH1475" s="5"/>
      <c r="DI1475" s="5"/>
      <c r="DJ1475" s="5"/>
      <c r="DK1475" s="5"/>
      <c r="DL1475" s="5"/>
    </row>
    <row r="1476" spans="1:116" s="1" customFormat="1" ht="48.75" customHeight="1">
      <c r="A1476" s="13"/>
      <c r="B1476" s="29">
        <v>37</v>
      </c>
      <c r="C1476" s="395" t="s">
        <v>130</v>
      </c>
      <c r="D1476" s="394" t="s">
        <v>131</v>
      </c>
      <c r="E1476" s="57">
        <v>30563</v>
      </c>
      <c r="F1476" s="45">
        <v>0</v>
      </c>
      <c r="G1476" s="18"/>
      <c r="H1476" s="18">
        <f t="shared" si="26"/>
        <v>30563</v>
      </c>
      <c r="I1476" s="16" t="s">
        <v>13</v>
      </c>
      <c r="J1476" s="22"/>
      <c r="K1476" s="22"/>
      <c r="L1476" s="22"/>
      <c r="M1476" s="22"/>
      <c r="N1476" s="22"/>
      <c r="O1476" s="16" t="s">
        <v>158</v>
      </c>
      <c r="P1476" s="16" t="s">
        <v>185</v>
      </c>
      <c r="Q1476" s="24"/>
      <c r="R1476" s="24"/>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c r="BI1476" s="5"/>
      <c r="BJ1476" s="5"/>
      <c r="BK1476" s="5"/>
      <c r="BL1476" s="5"/>
      <c r="BM1476" s="5"/>
      <c r="BN1476" s="5"/>
      <c r="BO1476" s="5"/>
      <c r="BP1476" s="5"/>
      <c r="BQ1476" s="5"/>
      <c r="BR1476" s="5"/>
      <c r="BS1476" s="5"/>
      <c r="BT1476" s="5"/>
      <c r="BU1476" s="5"/>
      <c r="BV1476" s="5"/>
      <c r="BW1476" s="5"/>
      <c r="BX1476" s="5"/>
      <c r="BY1476" s="5"/>
      <c r="BZ1476" s="5"/>
      <c r="CA1476" s="5"/>
      <c r="CB1476" s="5"/>
      <c r="CC1476" s="5"/>
      <c r="CD1476" s="5"/>
      <c r="CE1476" s="5"/>
      <c r="CF1476" s="5"/>
      <c r="CG1476" s="5"/>
      <c r="CH1476" s="5"/>
      <c r="CI1476" s="5"/>
      <c r="CJ1476" s="5"/>
      <c r="CK1476" s="5"/>
      <c r="CL1476" s="5"/>
      <c r="CM1476" s="5"/>
      <c r="CN1476" s="5"/>
      <c r="CO1476" s="5"/>
      <c r="CP1476" s="5"/>
      <c r="CQ1476" s="5"/>
      <c r="CR1476" s="5"/>
      <c r="CS1476" s="5"/>
      <c r="CT1476" s="5"/>
      <c r="CU1476" s="5"/>
      <c r="CV1476" s="5"/>
      <c r="CW1476" s="5"/>
      <c r="CX1476" s="5"/>
      <c r="CY1476" s="5"/>
      <c r="CZ1476" s="5"/>
      <c r="DA1476" s="5"/>
      <c r="DB1476" s="5"/>
      <c r="DC1476" s="5"/>
      <c r="DD1476" s="5"/>
      <c r="DE1476" s="5"/>
      <c r="DF1476" s="5"/>
      <c r="DG1476" s="5"/>
      <c r="DH1476" s="5"/>
      <c r="DI1476" s="5"/>
      <c r="DJ1476" s="5"/>
      <c r="DK1476" s="5"/>
      <c r="DL1476" s="5"/>
    </row>
    <row r="1477" spans="1:116" s="1" customFormat="1" ht="48.75" customHeight="1">
      <c r="A1477" s="13"/>
      <c r="B1477" s="29">
        <v>38</v>
      </c>
      <c r="C1477" s="395" t="s">
        <v>129</v>
      </c>
      <c r="D1477" s="394" t="s">
        <v>132</v>
      </c>
      <c r="E1477" s="57">
        <v>9921</v>
      </c>
      <c r="F1477" s="45">
        <v>0</v>
      </c>
      <c r="G1477" s="18"/>
      <c r="H1477" s="18">
        <f t="shared" si="26"/>
        <v>9921</v>
      </c>
      <c r="I1477" s="16" t="s">
        <v>13</v>
      </c>
      <c r="J1477" s="22"/>
      <c r="K1477" s="22"/>
      <c r="L1477" s="22"/>
      <c r="M1477" s="22"/>
      <c r="N1477" s="22"/>
      <c r="O1477" s="16" t="s">
        <v>159</v>
      </c>
      <c r="P1477" s="16" t="s">
        <v>186</v>
      </c>
      <c r="Q1477" s="24"/>
      <c r="R1477" s="24"/>
      <c r="S1477" s="5"/>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c r="AT1477" s="5"/>
      <c r="AU1477" s="5"/>
      <c r="AV1477" s="5"/>
      <c r="AW1477" s="5"/>
      <c r="AX1477" s="5"/>
      <c r="AY1477" s="5"/>
      <c r="AZ1477" s="5"/>
      <c r="BA1477" s="5"/>
      <c r="BB1477" s="5"/>
      <c r="BC1477" s="5"/>
      <c r="BD1477" s="5"/>
      <c r="BE1477" s="5"/>
      <c r="BF1477" s="5"/>
      <c r="BG1477" s="5"/>
      <c r="BH1477" s="5"/>
      <c r="BI1477" s="5"/>
      <c r="BJ1477" s="5"/>
      <c r="BK1477" s="5"/>
      <c r="BL1477" s="5"/>
      <c r="BM1477" s="5"/>
      <c r="BN1477" s="5"/>
      <c r="BO1477" s="5"/>
      <c r="BP1477" s="5"/>
      <c r="BQ1477" s="5"/>
      <c r="BR1477" s="5"/>
      <c r="BS1477" s="5"/>
      <c r="BT1477" s="5"/>
      <c r="BU1477" s="5"/>
      <c r="BV1477" s="5"/>
      <c r="BW1477" s="5"/>
      <c r="BX1477" s="5"/>
      <c r="BY1477" s="5"/>
      <c r="BZ1477" s="5"/>
      <c r="CA1477" s="5"/>
      <c r="CB1477" s="5"/>
      <c r="CC1477" s="5"/>
      <c r="CD1477" s="5"/>
      <c r="CE1477" s="5"/>
      <c r="CF1477" s="5"/>
      <c r="CG1477" s="5"/>
      <c r="CH1477" s="5"/>
      <c r="CI1477" s="5"/>
      <c r="CJ1477" s="5"/>
      <c r="CK1477" s="5"/>
      <c r="CL1477" s="5"/>
      <c r="CM1477" s="5"/>
      <c r="CN1477" s="5"/>
      <c r="CO1477" s="5"/>
      <c r="CP1477" s="5"/>
      <c r="CQ1477" s="5"/>
      <c r="CR1477" s="5"/>
      <c r="CS1477" s="5"/>
      <c r="CT1477" s="5"/>
      <c r="CU1477" s="5"/>
      <c r="CV1477" s="5"/>
      <c r="CW1477" s="5"/>
      <c r="CX1477" s="5"/>
      <c r="CY1477" s="5"/>
      <c r="CZ1477" s="5"/>
      <c r="DA1477" s="5"/>
      <c r="DB1477" s="5"/>
      <c r="DC1477" s="5"/>
      <c r="DD1477" s="5"/>
      <c r="DE1477" s="5"/>
      <c r="DF1477" s="5"/>
      <c r="DG1477" s="5"/>
      <c r="DH1477" s="5"/>
      <c r="DI1477" s="5"/>
      <c r="DJ1477" s="5"/>
      <c r="DK1477" s="5"/>
      <c r="DL1477" s="5"/>
    </row>
    <row r="1478" spans="1:116" s="1" customFormat="1" ht="48.75" customHeight="1">
      <c r="A1478" s="13"/>
      <c r="B1478" s="29">
        <v>39</v>
      </c>
      <c r="C1478" s="395" t="s">
        <v>138</v>
      </c>
      <c r="D1478" s="394" t="s">
        <v>3651</v>
      </c>
      <c r="E1478" s="57">
        <v>60000</v>
      </c>
      <c r="F1478" s="45">
        <v>0</v>
      </c>
      <c r="G1478" s="18"/>
      <c r="H1478" s="18">
        <f t="shared" si="26"/>
        <v>60000</v>
      </c>
      <c r="I1478" s="16" t="s">
        <v>13</v>
      </c>
      <c r="J1478" s="22"/>
      <c r="K1478" s="22"/>
      <c r="L1478" s="22"/>
      <c r="M1478" s="22"/>
      <c r="N1478" s="22"/>
      <c r="O1478" s="16" t="s">
        <v>3695</v>
      </c>
      <c r="P1478" s="16" t="s">
        <v>189</v>
      </c>
      <c r="Q1478" s="24"/>
      <c r="R1478" s="24"/>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c r="BU1478" s="5"/>
      <c r="BV1478" s="5"/>
      <c r="BW1478" s="5"/>
      <c r="BX1478" s="5"/>
      <c r="BY1478" s="5"/>
      <c r="BZ1478" s="5"/>
      <c r="CA1478" s="5"/>
      <c r="CB1478" s="5"/>
      <c r="CC1478" s="5"/>
      <c r="CD1478" s="5"/>
      <c r="CE1478" s="5"/>
      <c r="CF1478" s="5"/>
      <c r="CG1478" s="5"/>
      <c r="CH1478" s="5"/>
      <c r="CI1478" s="5"/>
      <c r="CJ1478" s="5"/>
      <c r="CK1478" s="5"/>
      <c r="CL1478" s="5"/>
      <c r="CM1478" s="5"/>
      <c r="CN1478" s="5"/>
      <c r="CO1478" s="5"/>
      <c r="CP1478" s="5"/>
      <c r="CQ1478" s="5"/>
      <c r="CR1478" s="5"/>
      <c r="CS1478" s="5"/>
      <c r="CT1478" s="5"/>
      <c r="CU1478" s="5"/>
      <c r="CV1478" s="5"/>
      <c r="CW1478" s="5"/>
      <c r="CX1478" s="5"/>
      <c r="CY1478" s="5"/>
      <c r="CZ1478" s="5"/>
      <c r="DA1478" s="5"/>
      <c r="DB1478" s="5"/>
      <c r="DC1478" s="5"/>
      <c r="DD1478" s="5"/>
      <c r="DE1478" s="5"/>
      <c r="DF1478" s="5"/>
      <c r="DG1478" s="5"/>
      <c r="DH1478" s="5"/>
      <c r="DI1478" s="5"/>
      <c r="DJ1478" s="5"/>
      <c r="DK1478" s="5"/>
      <c r="DL1478" s="5"/>
    </row>
    <row r="1479" spans="1:116" s="1" customFormat="1" ht="48.75" customHeight="1">
      <c r="A1479" s="13"/>
      <c r="B1479" s="29">
        <v>40</v>
      </c>
      <c r="C1479" s="395" t="s">
        <v>3652</v>
      </c>
      <c r="D1479" s="394" t="s">
        <v>3653</v>
      </c>
      <c r="E1479" s="57">
        <v>51118</v>
      </c>
      <c r="F1479" s="45">
        <v>0</v>
      </c>
      <c r="G1479" s="18"/>
      <c r="H1479" s="18">
        <f t="shared" si="26"/>
        <v>51118</v>
      </c>
      <c r="I1479" s="16" t="s">
        <v>13</v>
      </c>
      <c r="J1479" s="22"/>
      <c r="K1479" s="22"/>
      <c r="L1479" s="22"/>
      <c r="M1479" s="22"/>
      <c r="N1479" s="22"/>
      <c r="O1479" s="16" t="s">
        <v>3696</v>
      </c>
      <c r="P1479" s="16" t="s">
        <v>3697</v>
      </c>
      <c r="Q1479" s="24"/>
      <c r="R1479" s="24"/>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5"/>
      <c r="BB1479" s="5"/>
      <c r="BC1479" s="5"/>
      <c r="BD1479" s="5"/>
      <c r="BE1479" s="5"/>
      <c r="BF1479" s="5"/>
      <c r="BG1479" s="5"/>
      <c r="BH1479" s="5"/>
      <c r="BI1479" s="5"/>
      <c r="BJ1479" s="5"/>
      <c r="BK1479" s="5"/>
      <c r="BL1479" s="5"/>
      <c r="BM1479" s="5"/>
      <c r="BN1479" s="5"/>
      <c r="BO1479" s="5"/>
      <c r="BP1479" s="5"/>
      <c r="BQ1479" s="5"/>
      <c r="BR1479" s="5"/>
      <c r="BS1479" s="5"/>
      <c r="BT1479" s="5"/>
      <c r="BU1479" s="5"/>
      <c r="BV1479" s="5"/>
      <c r="BW1479" s="5"/>
      <c r="BX1479" s="5"/>
      <c r="BY1479" s="5"/>
      <c r="BZ1479" s="5"/>
      <c r="CA1479" s="5"/>
      <c r="CB1479" s="5"/>
      <c r="CC1479" s="5"/>
      <c r="CD1479" s="5"/>
      <c r="CE1479" s="5"/>
      <c r="CF1479" s="5"/>
      <c r="CG1479" s="5"/>
      <c r="CH1479" s="5"/>
      <c r="CI1479" s="5"/>
      <c r="CJ1479" s="5"/>
      <c r="CK1479" s="5"/>
      <c r="CL1479" s="5"/>
      <c r="CM1479" s="5"/>
      <c r="CN1479" s="5"/>
      <c r="CO1479" s="5"/>
      <c r="CP1479" s="5"/>
      <c r="CQ1479" s="5"/>
      <c r="CR1479" s="5"/>
      <c r="CS1479" s="5"/>
      <c r="CT1479" s="5"/>
      <c r="CU1479" s="5"/>
      <c r="CV1479" s="5"/>
      <c r="CW1479" s="5"/>
      <c r="CX1479" s="5"/>
      <c r="CY1479" s="5"/>
      <c r="CZ1479" s="5"/>
      <c r="DA1479" s="5"/>
      <c r="DB1479" s="5"/>
      <c r="DC1479" s="5"/>
      <c r="DD1479" s="5"/>
      <c r="DE1479" s="5"/>
      <c r="DF1479" s="5"/>
      <c r="DG1479" s="5"/>
      <c r="DH1479" s="5"/>
      <c r="DI1479" s="5"/>
      <c r="DJ1479" s="5"/>
      <c r="DK1479" s="5"/>
      <c r="DL1479" s="5"/>
    </row>
    <row r="1480" spans="1:116" s="1" customFormat="1" ht="48.75" customHeight="1">
      <c r="A1480" s="13"/>
      <c r="B1480" s="29">
        <v>41</v>
      </c>
      <c r="C1480" s="395" t="s">
        <v>3654</v>
      </c>
      <c r="D1480" s="394" t="s">
        <v>3655</v>
      </c>
      <c r="E1480" s="57">
        <v>14453</v>
      </c>
      <c r="F1480" s="45">
        <v>0</v>
      </c>
      <c r="G1480" s="18"/>
      <c r="H1480" s="18">
        <f t="shared" si="26"/>
        <v>14453</v>
      </c>
      <c r="I1480" s="16" t="s">
        <v>13</v>
      </c>
      <c r="J1480" s="22"/>
      <c r="K1480" s="22"/>
      <c r="L1480" s="22"/>
      <c r="M1480" s="22"/>
      <c r="N1480" s="22"/>
      <c r="O1480" s="30" t="s">
        <v>3698</v>
      </c>
      <c r="P1480" s="30" t="s">
        <v>3699</v>
      </c>
      <c r="Q1480" s="24"/>
      <c r="R1480" s="24"/>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c r="AX1480" s="5"/>
      <c r="AY1480" s="5"/>
      <c r="AZ1480" s="5"/>
      <c r="BA1480" s="5"/>
      <c r="BB1480" s="5"/>
      <c r="BC1480" s="5"/>
      <c r="BD1480" s="5"/>
      <c r="BE1480" s="5"/>
      <c r="BF1480" s="5"/>
      <c r="BG1480" s="5"/>
      <c r="BH1480" s="5"/>
      <c r="BI1480" s="5"/>
      <c r="BJ1480" s="5"/>
      <c r="BK1480" s="5"/>
      <c r="BL1480" s="5"/>
      <c r="BM1480" s="5"/>
      <c r="BN1480" s="5"/>
      <c r="BO1480" s="5"/>
      <c r="BP1480" s="5"/>
      <c r="BQ1480" s="5"/>
      <c r="BR1480" s="5"/>
      <c r="BS1480" s="5"/>
      <c r="BT1480" s="5"/>
      <c r="BU1480" s="5"/>
      <c r="BV1480" s="5"/>
      <c r="BW1480" s="5"/>
      <c r="BX1480" s="5"/>
      <c r="BY1480" s="5"/>
      <c r="BZ1480" s="5"/>
      <c r="CA1480" s="5"/>
      <c r="CB1480" s="5"/>
      <c r="CC1480" s="5"/>
      <c r="CD1480" s="5"/>
      <c r="CE1480" s="5"/>
      <c r="CF1480" s="5"/>
      <c r="CG1480" s="5"/>
      <c r="CH1480" s="5"/>
      <c r="CI1480" s="5"/>
      <c r="CJ1480" s="5"/>
      <c r="CK1480" s="5"/>
      <c r="CL1480" s="5"/>
      <c r="CM1480" s="5"/>
      <c r="CN1480" s="5"/>
      <c r="CO1480" s="5"/>
      <c r="CP1480" s="5"/>
      <c r="CQ1480" s="5"/>
      <c r="CR1480" s="5"/>
      <c r="CS1480" s="5"/>
      <c r="CT1480" s="5"/>
      <c r="CU1480" s="5"/>
      <c r="CV1480" s="5"/>
      <c r="CW1480" s="5"/>
      <c r="CX1480" s="5"/>
      <c r="CY1480" s="5"/>
      <c r="CZ1480" s="5"/>
      <c r="DA1480" s="5"/>
      <c r="DB1480" s="5"/>
      <c r="DC1480" s="5"/>
      <c r="DD1480" s="5"/>
      <c r="DE1480" s="5"/>
      <c r="DF1480" s="5"/>
      <c r="DG1480" s="5"/>
      <c r="DH1480" s="5"/>
      <c r="DI1480" s="5"/>
      <c r="DJ1480" s="5"/>
      <c r="DK1480" s="5"/>
      <c r="DL1480" s="5"/>
    </row>
    <row r="1481" spans="1:116" s="1" customFormat="1" ht="48.75" customHeight="1">
      <c r="A1481" s="13"/>
      <c r="B1481" s="29">
        <v>42</v>
      </c>
      <c r="C1481" s="392" t="s">
        <v>126</v>
      </c>
      <c r="D1481" s="30" t="s">
        <v>127</v>
      </c>
      <c r="E1481" s="57">
        <v>21112</v>
      </c>
      <c r="F1481" s="46">
        <v>200</v>
      </c>
      <c r="G1481" s="18"/>
      <c r="H1481" s="18">
        <f t="shared" si="26"/>
        <v>20912</v>
      </c>
      <c r="I1481" s="30" t="s">
        <v>13</v>
      </c>
      <c r="J1481" s="22"/>
      <c r="K1481" s="22"/>
      <c r="L1481" s="22"/>
      <c r="M1481" s="22"/>
      <c r="N1481" s="22"/>
      <c r="O1481" s="30" t="s">
        <v>3700</v>
      </c>
      <c r="P1481" s="30" t="s">
        <v>183</v>
      </c>
      <c r="Q1481" s="24"/>
      <c r="R1481" s="24"/>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c r="AX1481" s="5"/>
      <c r="AY1481" s="5"/>
      <c r="AZ1481" s="5"/>
      <c r="BA1481" s="5"/>
      <c r="BB1481" s="5"/>
      <c r="BC1481" s="5"/>
      <c r="BD1481" s="5"/>
      <c r="BE1481" s="5"/>
      <c r="BF1481" s="5"/>
      <c r="BG1481" s="5"/>
      <c r="BH1481" s="5"/>
      <c r="BI1481" s="5"/>
      <c r="BJ1481" s="5"/>
      <c r="BK1481" s="5"/>
      <c r="BL1481" s="5"/>
      <c r="BM1481" s="5"/>
      <c r="BN1481" s="5"/>
      <c r="BO1481" s="5"/>
      <c r="BP1481" s="5"/>
      <c r="BQ1481" s="5"/>
      <c r="BR1481" s="5"/>
      <c r="BS1481" s="5"/>
      <c r="BT1481" s="5"/>
      <c r="BU1481" s="5"/>
      <c r="BV1481" s="5"/>
      <c r="BW1481" s="5"/>
      <c r="BX1481" s="5"/>
      <c r="BY1481" s="5"/>
      <c r="BZ1481" s="5"/>
      <c r="CA1481" s="5"/>
      <c r="CB1481" s="5"/>
      <c r="CC1481" s="5"/>
      <c r="CD1481" s="5"/>
      <c r="CE1481" s="5"/>
      <c r="CF1481" s="5"/>
      <c r="CG1481" s="5"/>
      <c r="CH1481" s="5"/>
      <c r="CI1481" s="5"/>
      <c r="CJ1481" s="5"/>
      <c r="CK1481" s="5"/>
      <c r="CL1481" s="5"/>
      <c r="CM1481" s="5"/>
      <c r="CN1481" s="5"/>
      <c r="CO1481" s="5"/>
      <c r="CP1481" s="5"/>
      <c r="CQ1481" s="5"/>
      <c r="CR1481" s="5"/>
      <c r="CS1481" s="5"/>
      <c r="CT1481" s="5"/>
      <c r="CU1481" s="5"/>
      <c r="CV1481" s="5"/>
      <c r="CW1481" s="5"/>
      <c r="CX1481" s="5"/>
      <c r="CY1481" s="5"/>
      <c r="CZ1481" s="5"/>
      <c r="DA1481" s="5"/>
      <c r="DB1481" s="5"/>
      <c r="DC1481" s="5"/>
      <c r="DD1481" s="5"/>
      <c r="DE1481" s="5"/>
      <c r="DF1481" s="5"/>
      <c r="DG1481" s="5"/>
      <c r="DH1481" s="5"/>
      <c r="DI1481" s="5"/>
      <c r="DJ1481" s="5"/>
      <c r="DK1481" s="5"/>
      <c r="DL1481" s="5"/>
    </row>
    <row r="1482" spans="1:116" s="1" customFormat="1" ht="48.75" customHeight="1">
      <c r="A1482" s="13"/>
      <c r="B1482" s="29">
        <v>43</v>
      </c>
      <c r="C1482" s="395" t="s">
        <v>3656</v>
      </c>
      <c r="D1482" s="394" t="s">
        <v>3657</v>
      </c>
      <c r="E1482" s="57">
        <v>77715</v>
      </c>
      <c r="F1482" s="45">
        <v>0</v>
      </c>
      <c r="G1482" s="18"/>
      <c r="H1482" s="18">
        <f t="shared" si="26"/>
        <v>77715</v>
      </c>
      <c r="I1482" s="16" t="s">
        <v>13</v>
      </c>
      <c r="J1482" s="22"/>
      <c r="K1482" s="22"/>
      <c r="L1482" s="22"/>
      <c r="M1482" s="22"/>
      <c r="N1482" s="22"/>
      <c r="O1482" s="30" t="s">
        <v>3701</v>
      </c>
      <c r="P1482" s="16" t="s">
        <v>184</v>
      </c>
      <c r="Q1482" s="24"/>
      <c r="R1482" s="24"/>
      <c r="S1482" s="5"/>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c r="AT1482" s="5"/>
      <c r="AU1482" s="5"/>
      <c r="AV1482" s="5"/>
      <c r="AW1482" s="5"/>
      <c r="AX1482" s="5"/>
      <c r="AY1482" s="5"/>
      <c r="AZ1482" s="5"/>
      <c r="BA1482" s="5"/>
      <c r="BB1482" s="5"/>
      <c r="BC1482" s="5"/>
      <c r="BD1482" s="5"/>
      <c r="BE1482" s="5"/>
      <c r="BF1482" s="5"/>
      <c r="BG1482" s="5"/>
      <c r="BH1482" s="5"/>
      <c r="BI1482" s="5"/>
      <c r="BJ1482" s="5"/>
      <c r="BK1482" s="5"/>
      <c r="BL1482" s="5"/>
      <c r="BM1482" s="5"/>
      <c r="BN1482" s="5"/>
      <c r="BO1482" s="5"/>
      <c r="BP1482" s="5"/>
      <c r="BQ1482" s="5"/>
      <c r="BR1482" s="5"/>
      <c r="BS1482" s="5"/>
      <c r="BT1482" s="5"/>
      <c r="BU1482" s="5"/>
      <c r="BV1482" s="5"/>
      <c r="BW1482" s="5"/>
      <c r="BX1482" s="5"/>
      <c r="BY1482" s="5"/>
      <c r="BZ1482" s="5"/>
      <c r="CA1482" s="5"/>
      <c r="CB1482" s="5"/>
      <c r="CC1482" s="5"/>
      <c r="CD1482" s="5"/>
      <c r="CE1482" s="5"/>
      <c r="CF1482" s="5"/>
      <c r="CG1482" s="5"/>
      <c r="CH1482" s="5"/>
      <c r="CI1482" s="5"/>
      <c r="CJ1482" s="5"/>
      <c r="CK1482" s="5"/>
      <c r="CL1482" s="5"/>
      <c r="CM1482" s="5"/>
      <c r="CN1482" s="5"/>
      <c r="CO1482" s="5"/>
      <c r="CP1482" s="5"/>
      <c r="CQ1482" s="5"/>
      <c r="CR1482" s="5"/>
      <c r="CS1482" s="5"/>
      <c r="CT1482" s="5"/>
      <c r="CU1482" s="5"/>
      <c r="CV1482" s="5"/>
      <c r="CW1482" s="5"/>
      <c r="CX1482" s="5"/>
      <c r="CY1482" s="5"/>
      <c r="CZ1482" s="5"/>
      <c r="DA1482" s="5"/>
      <c r="DB1482" s="5"/>
      <c r="DC1482" s="5"/>
      <c r="DD1482" s="5"/>
      <c r="DE1482" s="5"/>
      <c r="DF1482" s="5"/>
      <c r="DG1482" s="5"/>
      <c r="DH1482" s="5"/>
      <c r="DI1482" s="5"/>
      <c r="DJ1482" s="5"/>
      <c r="DK1482" s="5"/>
      <c r="DL1482" s="5"/>
    </row>
    <row r="1483" spans="1:116" s="1" customFormat="1" ht="48.75" customHeight="1">
      <c r="A1483" s="13"/>
      <c r="B1483" s="29">
        <v>44</v>
      </c>
      <c r="C1483" s="396" t="s">
        <v>110</v>
      </c>
      <c r="D1483" s="30" t="s">
        <v>137</v>
      </c>
      <c r="E1483" s="57">
        <v>8275</v>
      </c>
      <c r="F1483" s="46">
        <v>0</v>
      </c>
      <c r="G1483" s="18"/>
      <c r="H1483" s="18">
        <f t="shared" si="26"/>
        <v>8275</v>
      </c>
      <c r="I1483" s="30" t="s">
        <v>13</v>
      </c>
      <c r="J1483" s="22"/>
      <c r="K1483" s="22"/>
      <c r="L1483" s="22"/>
      <c r="M1483" s="22"/>
      <c r="N1483" s="22"/>
      <c r="O1483" s="30" t="s">
        <v>3702</v>
      </c>
      <c r="P1483" s="30" t="s">
        <v>3703</v>
      </c>
      <c r="Q1483" s="24"/>
      <c r="R1483" s="24"/>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c r="BI1483" s="5"/>
      <c r="BJ1483" s="5"/>
      <c r="BK1483" s="5"/>
      <c r="BL1483" s="5"/>
      <c r="BM1483" s="5"/>
      <c r="BN1483" s="5"/>
      <c r="BO1483" s="5"/>
      <c r="BP1483" s="5"/>
      <c r="BQ1483" s="5"/>
      <c r="BR1483" s="5"/>
      <c r="BS1483" s="5"/>
      <c r="BT1483" s="5"/>
      <c r="BU1483" s="5"/>
      <c r="BV1483" s="5"/>
      <c r="BW1483" s="5"/>
      <c r="BX1483" s="5"/>
      <c r="BY1483" s="5"/>
      <c r="BZ1483" s="5"/>
      <c r="CA1483" s="5"/>
      <c r="CB1483" s="5"/>
      <c r="CC1483" s="5"/>
      <c r="CD1483" s="5"/>
      <c r="CE1483" s="5"/>
      <c r="CF1483" s="5"/>
      <c r="CG1483" s="5"/>
      <c r="CH1483" s="5"/>
      <c r="CI1483" s="5"/>
      <c r="CJ1483" s="5"/>
      <c r="CK1483" s="5"/>
      <c r="CL1483" s="5"/>
      <c r="CM1483" s="5"/>
      <c r="CN1483" s="5"/>
      <c r="CO1483" s="5"/>
      <c r="CP1483" s="5"/>
      <c r="CQ1483" s="5"/>
      <c r="CR1483" s="5"/>
      <c r="CS1483" s="5"/>
      <c r="CT1483" s="5"/>
      <c r="CU1483" s="5"/>
      <c r="CV1483" s="5"/>
      <c r="CW1483" s="5"/>
      <c r="CX1483" s="5"/>
      <c r="CY1483" s="5"/>
      <c r="CZ1483" s="5"/>
      <c r="DA1483" s="5"/>
      <c r="DB1483" s="5"/>
      <c r="DC1483" s="5"/>
      <c r="DD1483" s="5"/>
      <c r="DE1483" s="5"/>
      <c r="DF1483" s="5"/>
      <c r="DG1483" s="5"/>
      <c r="DH1483" s="5"/>
      <c r="DI1483" s="5"/>
      <c r="DJ1483" s="5"/>
      <c r="DK1483" s="5"/>
      <c r="DL1483" s="5"/>
    </row>
    <row r="1484" spans="1:116" s="1" customFormat="1" ht="48.75" customHeight="1">
      <c r="A1484" s="13"/>
      <c r="B1484" s="29">
        <v>45</v>
      </c>
      <c r="C1484" s="183" t="s">
        <v>3658</v>
      </c>
      <c r="D1484" s="30" t="s">
        <v>128</v>
      </c>
      <c r="E1484" s="57">
        <v>16517</v>
      </c>
      <c r="F1484" s="46">
        <v>0</v>
      </c>
      <c r="G1484" s="18"/>
      <c r="H1484" s="18">
        <f t="shared" si="26"/>
        <v>16517</v>
      </c>
      <c r="I1484" s="30" t="s">
        <v>13</v>
      </c>
      <c r="J1484" s="22"/>
      <c r="K1484" s="22"/>
      <c r="L1484" s="22"/>
      <c r="M1484" s="22"/>
      <c r="N1484" s="22"/>
      <c r="O1484" s="30" t="s">
        <v>3704</v>
      </c>
      <c r="P1484" s="30" t="s">
        <v>3705</v>
      </c>
      <c r="Q1484" s="24"/>
      <c r="R1484" s="24"/>
      <c r="S1484" s="5"/>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c r="BI1484" s="5"/>
      <c r="BJ1484" s="5"/>
      <c r="BK1484" s="5"/>
      <c r="BL1484" s="5"/>
      <c r="BM1484" s="5"/>
      <c r="BN1484" s="5"/>
      <c r="BO1484" s="5"/>
      <c r="BP1484" s="5"/>
      <c r="BQ1484" s="5"/>
      <c r="BR1484" s="5"/>
      <c r="BS1484" s="5"/>
      <c r="BT1484" s="5"/>
      <c r="BU1484" s="5"/>
      <c r="BV1484" s="5"/>
      <c r="BW1484" s="5"/>
      <c r="BX1484" s="5"/>
      <c r="BY1484" s="5"/>
      <c r="BZ1484" s="5"/>
      <c r="CA1484" s="5"/>
      <c r="CB1484" s="5"/>
      <c r="CC1484" s="5"/>
      <c r="CD1484" s="5"/>
      <c r="CE1484" s="5"/>
      <c r="CF1484" s="5"/>
      <c r="CG1484" s="5"/>
      <c r="CH1484" s="5"/>
      <c r="CI1484" s="5"/>
      <c r="CJ1484" s="5"/>
      <c r="CK1484" s="5"/>
      <c r="CL1484" s="5"/>
      <c r="CM1484" s="5"/>
      <c r="CN1484" s="5"/>
      <c r="CO1484" s="5"/>
      <c r="CP1484" s="5"/>
      <c r="CQ1484" s="5"/>
      <c r="CR1484" s="5"/>
      <c r="CS1484" s="5"/>
      <c r="CT1484" s="5"/>
      <c r="CU1484" s="5"/>
      <c r="CV1484" s="5"/>
      <c r="CW1484" s="5"/>
      <c r="CX1484" s="5"/>
      <c r="CY1484" s="5"/>
      <c r="CZ1484" s="5"/>
      <c r="DA1484" s="5"/>
      <c r="DB1484" s="5"/>
      <c r="DC1484" s="5"/>
      <c r="DD1484" s="5"/>
      <c r="DE1484" s="5"/>
      <c r="DF1484" s="5"/>
      <c r="DG1484" s="5"/>
      <c r="DH1484" s="5"/>
      <c r="DI1484" s="5"/>
      <c r="DJ1484" s="5"/>
      <c r="DK1484" s="5"/>
      <c r="DL1484" s="5"/>
    </row>
    <row r="1485" spans="1:116" s="1" customFormat="1" ht="48.75" customHeight="1">
      <c r="A1485" s="13"/>
      <c r="B1485" s="29">
        <v>46</v>
      </c>
      <c r="C1485" s="183" t="s">
        <v>3659</v>
      </c>
      <c r="D1485" s="30" t="s">
        <v>3660</v>
      </c>
      <c r="E1485" s="57">
        <v>7846</v>
      </c>
      <c r="F1485" s="46">
        <v>0</v>
      </c>
      <c r="G1485" s="18"/>
      <c r="H1485" s="18">
        <f t="shared" si="26"/>
        <v>7846</v>
      </c>
      <c r="I1485" s="30" t="s">
        <v>13</v>
      </c>
      <c r="J1485" s="22"/>
      <c r="K1485" s="22"/>
      <c r="L1485" s="22"/>
      <c r="M1485" s="22"/>
      <c r="N1485" s="22"/>
      <c r="O1485" s="30" t="s">
        <v>3706</v>
      </c>
      <c r="P1485" s="30" t="s">
        <v>3707</v>
      </c>
      <c r="Q1485" s="24"/>
      <c r="R1485" s="24"/>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c r="BI1485" s="5"/>
      <c r="BJ1485" s="5"/>
      <c r="BK1485" s="5"/>
      <c r="BL1485" s="5"/>
      <c r="BM1485" s="5"/>
      <c r="BN1485" s="5"/>
      <c r="BO1485" s="5"/>
      <c r="BP1485" s="5"/>
      <c r="BQ1485" s="5"/>
      <c r="BR1485" s="5"/>
      <c r="BS1485" s="5"/>
      <c r="BT1485" s="5"/>
      <c r="BU1485" s="5"/>
      <c r="BV1485" s="5"/>
      <c r="BW1485" s="5"/>
      <c r="BX1485" s="5"/>
      <c r="BY1485" s="5"/>
      <c r="BZ1485" s="5"/>
      <c r="CA1485" s="5"/>
      <c r="CB1485" s="5"/>
      <c r="CC1485" s="5"/>
      <c r="CD1485" s="5"/>
      <c r="CE1485" s="5"/>
      <c r="CF1485" s="5"/>
      <c r="CG1485" s="5"/>
      <c r="CH1485" s="5"/>
      <c r="CI1485" s="5"/>
      <c r="CJ1485" s="5"/>
      <c r="CK1485" s="5"/>
      <c r="CL1485" s="5"/>
      <c r="CM1485" s="5"/>
      <c r="CN1485" s="5"/>
      <c r="CO1485" s="5"/>
      <c r="CP1485" s="5"/>
      <c r="CQ1485" s="5"/>
      <c r="CR1485" s="5"/>
      <c r="CS1485" s="5"/>
      <c r="CT1485" s="5"/>
      <c r="CU1485" s="5"/>
      <c r="CV1485" s="5"/>
      <c r="CW1485" s="5"/>
      <c r="CX1485" s="5"/>
      <c r="CY1485" s="5"/>
      <c r="CZ1485" s="5"/>
      <c r="DA1485" s="5"/>
      <c r="DB1485" s="5"/>
      <c r="DC1485" s="5"/>
      <c r="DD1485" s="5"/>
      <c r="DE1485" s="5"/>
      <c r="DF1485" s="5"/>
      <c r="DG1485" s="5"/>
      <c r="DH1485" s="5"/>
      <c r="DI1485" s="5"/>
      <c r="DJ1485" s="5"/>
      <c r="DK1485" s="5"/>
      <c r="DL1485" s="5"/>
    </row>
    <row r="1486" spans="1:116" s="1" customFormat="1" ht="48.75" customHeight="1">
      <c r="A1486" s="13"/>
      <c r="B1486" s="29">
        <v>47</v>
      </c>
      <c r="C1486" s="183" t="s">
        <v>3661</v>
      </c>
      <c r="D1486" s="30" t="s">
        <v>3662</v>
      </c>
      <c r="E1486" s="57">
        <v>8126</v>
      </c>
      <c r="F1486" s="46">
        <v>0</v>
      </c>
      <c r="G1486" s="18"/>
      <c r="H1486" s="18">
        <f t="shared" si="26"/>
        <v>8126</v>
      </c>
      <c r="I1486" s="30" t="s">
        <v>13</v>
      </c>
      <c r="J1486" s="22"/>
      <c r="K1486" s="22"/>
      <c r="L1486" s="22"/>
      <c r="M1486" s="22"/>
      <c r="N1486" s="22"/>
      <c r="O1486" s="30" t="s">
        <v>3708</v>
      </c>
      <c r="P1486" s="30" t="s">
        <v>3709</v>
      </c>
      <c r="Q1486" s="24"/>
      <c r="R1486" s="24"/>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c r="BI1486" s="5"/>
      <c r="BJ1486" s="5"/>
      <c r="BK1486" s="5"/>
      <c r="BL1486" s="5"/>
      <c r="BM1486" s="5"/>
      <c r="BN1486" s="5"/>
      <c r="BO1486" s="5"/>
      <c r="BP1486" s="5"/>
      <c r="BQ1486" s="5"/>
      <c r="BR1486" s="5"/>
      <c r="BS1486" s="5"/>
      <c r="BT1486" s="5"/>
      <c r="BU1486" s="5"/>
      <c r="BV1486" s="5"/>
      <c r="BW1486" s="5"/>
      <c r="BX1486" s="5"/>
      <c r="BY1486" s="5"/>
      <c r="BZ1486" s="5"/>
      <c r="CA1486" s="5"/>
      <c r="CB1486" s="5"/>
      <c r="CC1486" s="5"/>
      <c r="CD1486" s="5"/>
      <c r="CE1486" s="5"/>
      <c r="CF1486" s="5"/>
      <c r="CG1486" s="5"/>
      <c r="CH1486" s="5"/>
      <c r="CI1486" s="5"/>
      <c r="CJ1486" s="5"/>
      <c r="CK1486" s="5"/>
      <c r="CL1486" s="5"/>
      <c r="CM1486" s="5"/>
      <c r="CN1486" s="5"/>
      <c r="CO1486" s="5"/>
      <c r="CP1486" s="5"/>
      <c r="CQ1486" s="5"/>
      <c r="CR1486" s="5"/>
      <c r="CS1486" s="5"/>
      <c r="CT1486" s="5"/>
      <c r="CU1486" s="5"/>
      <c r="CV1486" s="5"/>
      <c r="CW1486" s="5"/>
      <c r="CX1486" s="5"/>
      <c r="CY1486" s="5"/>
      <c r="CZ1486" s="5"/>
      <c r="DA1486" s="5"/>
      <c r="DB1486" s="5"/>
      <c r="DC1486" s="5"/>
      <c r="DD1486" s="5"/>
      <c r="DE1486" s="5"/>
      <c r="DF1486" s="5"/>
      <c r="DG1486" s="5"/>
      <c r="DH1486" s="5"/>
      <c r="DI1486" s="5"/>
      <c r="DJ1486" s="5"/>
      <c r="DK1486" s="5"/>
      <c r="DL1486" s="5"/>
    </row>
    <row r="1487" spans="1:116" s="1" customFormat="1" ht="48.75" customHeight="1">
      <c r="A1487" s="13"/>
      <c r="B1487" s="29">
        <v>48</v>
      </c>
      <c r="C1487" s="16" t="s">
        <v>3663</v>
      </c>
      <c r="D1487" s="16" t="s">
        <v>4868</v>
      </c>
      <c r="E1487" s="57">
        <v>20605</v>
      </c>
      <c r="F1487" s="29">
        <v>0</v>
      </c>
      <c r="G1487" s="18"/>
      <c r="H1487" s="18">
        <f t="shared" si="26"/>
        <v>20605</v>
      </c>
      <c r="I1487" s="16" t="s">
        <v>13</v>
      </c>
      <c r="J1487" s="22"/>
      <c r="K1487" s="22"/>
      <c r="L1487" s="22"/>
      <c r="M1487" s="22"/>
      <c r="N1487" s="22"/>
      <c r="O1487" s="16" t="s">
        <v>3710</v>
      </c>
      <c r="P1487" s="16" t="s">
        <v>3711</v>
      </c>
      <c r="Q1487" s="24"/>
      <c r="R1487" s="24"/>
      <c r="S1487" s="5"/>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c r="AT1487" s="5"/>
      <c r="AU1487" s="5"/>
      <c r="AV1487" s="5"/>
      <c r="AW1487" s="5"/>
      <c r="AX1487" s="5"/>
      <c r="AY1487" s="5"/>
      <c r="AZ1487" s="5"/>
      <c r="BA1487" s="5"/>
      <c r="BB1487" s="5"/>
      <c r="BC1487" s="5"/>
      <c r="BD1487" s="5"/>
      <c r="BE1487" s="5"/>
      <c r="BF1487" s="5"/>
      <c r="BG1487" s="5"/>
      <c r="BH1487" s="5"/>
      <c r="BI1487" s="5"/>
      <c r="BJ1487" s="5"/>
      <c r="BK1487" s="5"/>
      <c r="BL1487" s="5"/>
      <c r="BM1487" s="5"/>
      <c r="BN1487" s="5"/>
      <c r="BO1487" s="5"/>
      <c r="BP1487" s="5"/>
      <c r="BQ1487" s="5"/>
      <c r="BR1487" s="5"/>
      <c r="BS1487" s="5"/>
      <c r="BT1487" s="5"/>
      <c r="BU1487" s="5"/>
      <c r="BV1487" s="5"/>
      <c r="BW1487" s="5"/>
      <c r="BX1487" s="5"/>
      <c r="BY1487" s="5"/>
      <c r="BZ1487" s="5"/>
      <c r="CA1487" s="5"/>
      <c r="CB1487" s="5"/>
      <c r="CC1487" s="5"/>
      <c r="CD1487" s="5"/>
      <c r="CE1487" s="5"/>
      <c r="CF1487" s="5"/>
      <c r="CG1487" s="5"/>
      <c r="CH1487" s="5"/>
      <c r="CI1487" s="5"/>
      <c r="CJ1487" s="5"/>
      <c r="CK1487" s="5"/>
      <c r="CL1487" s="5"/>
      <c r="CM1487" s="5"/>
      <c r="CN1487" s="5"/>
      <c r="CO1487" s="5"/>
      <c r="CP1487" s="5"/>
      <c r="CQ1487" s="5"/>
      <c r="CR1487" s="5"/>
      <c r="CS1487" s="5"/>
      <c r="CT1487" s="5"/>
      <c r="CU1487" s="5"/>
      <c r="CV1487" s="5"/>
      <c r="CW1487" s="5"/>
      <c r="CX1487" s="5"/>
      <c r="CY1487" s="5"/>
      <c r="CZ1487" s="5"/>
      <c r="DA1487" s="5"/>
      <c r="DB1487" s="5"/>
      <c r="DC1487" s="5"/>
      <c r="DD1487" s="5"/>
      <c r="DE1487" s="5"/>
      <c r="DF1487" s="5"/>
      <c r="DG1487" s="5"/>
      <c r="DH1487" s="5"/>
      <c r="DI1487" s="5"/>
      <c r="DJ1487" s="5"/>
      <c r="DK1487" s="5"/>
      <c r="DL1487" s="5"/>
    </row>
    <row r="1488" spans="1:116" s="1" customFormat="1" ht="48.75" customHeight="1">
      <c r="A1488" s="13"/>
      <c r="B1488" s="29">
        <v>49</v>
      </c>
      <c r="C1488" s="16" t="s">
        <v>4869</v>
      </c>
      <c r="D1488" s="16" t="s">
        <v>4870</v>
      </c>
      <c r="E1488" s="57">
        <v>3400</v>
      </c>
      <c r="F1488" s="29">
        <v>0</v>
      </c>
      <c r="G1488" s="18"/>
      <c r="H1488" s="18">
        <f t="shared" si="26"/>
        <v>3400</v>
      </c>
      <c r="I1488" s="16" t="s">
        <v>13</v>
      </c>
      <c r="J1488" s="22"/>
      <c r="K1488" s="22"/>
      <c r="L1488" s="22"/>
      <c r="M1488" s="22"/>
      <c r="N1488" s="22"/>
      <c r="O1488" s="16" t="s">
        <v>4878</v>
      </c>
      <c r="P1488" s="16" t="s">
        <v>4879</v>
      </c>
      <c r="Q1488" s="24"/>
      <c r="R1488" s="24"/>
      <c r="S1488" s="5"/>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c r="AT1488" s="5"/>
      <c r="AU1488" s="5"/>
      <c r="AV1488" s="5"/>
      <c r="AW1488" s="5"/>
      <c r="AX1488" s="5"/>
      <c r="AY1488" s="5"/>
      <c r="AZ1488" s="5"/>
      <c r="BA1488" s="5"/>
      <c r="BB1488" s="5"/>
      <c r="BC1488" s="5"/>
      <c r="BD1488" s="5"/>
      <c r="BE1488" s="5"/>
      <c r="BF1488" s="5"/>
      <c r="BG1488" s="5"/>
      <c r="BH1488" s="5"/>
      <c r="BI1488" s="5"/>
      <c r="BJ1488" s="5"/>
      <c r="BK1488" s="5"/>
      <c r="BL1488" s="5"/>
      <c r="BM1488" s="5"/>
      <c r="BN1488" s="5"/>
      <c r="BO1488" s="5"/>
      <c r="BP1488" s="5"/>
      <c r="BQ1488" s="5"/>
      <c r="BR1488" s="5"/>
      <c r="BS1488" s="5"/>
      <c r="BT1488" s="5"/>
      <c r="BU1488" s="5"/>
      <c r="BV1488" s="5"/>
      <c r="BW1488" s="5"/>
      <c r="BX1488" s="5"/>
      <c r="BY1488" s="5"/>
      <c r="BZ1488" s="5"/>
      <c r="CA1488" s="5"/>
      <c r="CB1488" s="5"/>
      <c r="CC1488" s="5"/>
      <c r="CD1488" s="5"/>
      <c r="CE1488" s="5"/>
      <c r="CF1488" s="5"/>
      <c r="CG1488" s="5"/>
      <c r="CH1488" s="5"/>
      <c r="CI1488" s="5"/>
      <c r="CJ1488" s="5"/>
      <c r="CK1488" s="5"/>
      <c r="CL1488" s="5"/>
      <c r="CM1488" s="5"/>
      <c r="CN1488" s="5"/>
      <c r="CO1488" s="5"/>
      <c r="CP1488" s="5"/>
      <c r="CQ1488" s="5"/>
      <c r="CR1488" s="5"/>
      <c r="CS1488" s="5"/>
      <c r="CT1488" s="5"/>
      <c r="CU1488" s="5"/>
      <c r="CV1488" s="5"/>
      <c r="CW1488" s="5"/>
      <c r="CX1488" s="5"/>
      <c r="CY1488" s="5"/>
      <c r="CZ1488" s="5"/>
      <c r="DA1488" s="5"/>
      <c r="DB1488" s="5"/>
      <c r="DC1488" s="5"/>
      <c r="DD1488" s="5"/>
      <c r="DE1488" s="5"/>
      <c r="DF1488" s="5"/>
      <c r="DG1488" s="5"/>
      <c r="DH1488" s="5"/>
      <c r="DI1488" s="5"/>
      <c r="DJ1488" s="5"/>
      <c r="DK1488" s="5"/>
      <c r="DL1488" s="5"/>
    </row>
    <row r="1489" spans="1:116" s="1" customFormat="1" ht="48.75" customHeight="1">
      <c r="A1489" s="13"/>
      <c r="B1489" s="386"/>
      <c r="C1489" s="16" t="s">
        <v>4871</v>
      </c>
      <c r="D1489" s="16" t="s">
        <v>4872</v>
      </c>
      <c r="E1489" s="57">
        <v>100000</v>
      </c>
      <c r="F1489" s="29">
        <v>0</v>
      </c>
      <c r="G1489" s="391"/>
      <c r="H1489" s="18">
        <f t="shared" si="26"/>
        <v>100000</v>
      </c>
      <c r="I1489" s="16" t="s">
        <v>13</v>
      </c>
      <c r="J1489" s="22"/>
      <c r="K1489" s="22"/>
      <c r="L1489" s="22"/>
      <c r="M1489" s="22"/>
      <c r="N1489" s="22"/>
      <c r="O1489" s="16" t="s">
        <v>4880</v>
      </c>
      <c r="P1489" s="16" t="s">
        <v>4881</v>
      </c>
      <c r="Q1489" s="22"/>
      <c r="R1489" s="23"/>
      <c r="S1489" s="5"/>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c r="AT1489" s="5"/>
      <c r="AU1489" s="5"/>
      <c r="AV1489" s="5"/>
      <c r="AW1489" s="5"/>
      <c r="AX1489" s="5"/>
      <c r="AY1489" s="5"/>
      <c r="AZ1489" s="5"/>
      <c r="BA1489" s="5"/>
      <c r="BB1489" s="5"/>
      <c r="BC1489" s="5"/>
      <c r="BD1489" s="5"/>
      <c r="BE1489" s="5"/>
      <c r="BF1489" s="5"/>
      <c r="BG1489" s="5"/>
      <c r="BH1489" s="5"/>
      <c r="BI1489" s="5"/>
      <c r="BJ1489" s="5"/>
      <c r="BK1489" s="5"/>
      <c r="BL1489" s="5"/>
      <c r="BM1489" s="5"/>
      <c r="BN1489" s="5"/>
      <c r="BO1489" s="5"/>
      <c r="BP1489" s="5"/>
      <c r="BQ1489" s="5"/>
      <c r="BR1489" s="5"/>
      <c r="BS1489" s="5"/>
      <c r="BT1489" s="5"/>
      <c r="BU1489" s="5"/>
      <c r="BV1489" s="5"/>
      <c r="BW1489" s="5"/>
      <c r="BX1489" s="5"/>
      <c r="BY1489" s="5"/>
      <c r="BZ1489" s="5"/>
      <c r="CA1489" s="5"/>
      <c r="CB1489" s="5"/>
      <c r="CC1489" s="5"/>
      <c r="CD1489" s="5"/>
      <c r="CE1489" s="5"/>
      <c r="CF1489" s="5"/>
      <c r="CG1489" s="5"/>
      <c r="CH1489" s="5"/>
      <c r="CI1489" s="5"/>
      <c r="CJ1489" s="5"/>
      <c r="CK1489" s="5"/>
      <c r="CL1489" s="5"/>
      <c r="CM1489" s="5"/>
      <c r="CN1489" s="5"/>
      <c r="CO1489" s="5"/>
      <c r="CP1489" s="5"/>
      <c r="CQ1489" s="5"/>
      <c r="CR1489" s="5"/>
      <c r="CS1489" s="5"/>
      <c r="CT1489" s="5"/>
      <c r="CU1489" s="5"/>
      <c r="CV1489" s="5"/>
      <c r="CW1489" s="5"/>
      <c r="CX1489" s="5"/>
      <c r="CY1489" s="5"/>
      <c r="CZ1489" s="5"/>
      <c r="DA1489" s="5"/>
      <c r="DB1489" s="5"/>
      <c r="DC1489" s="5"/>
      <c r="DD1489" s="5"/>
      <c r="DE1489" s="5"/>
      <c r="DF1489" s="5"/>
      <c r="DG1489" s="5"/>
      <c r="DH1489" s="5"/>
      <c r="DI1489" s="5"/>
      <c r="DJ1489" s="5"/>
      <c r="DK1489" s="5"/>
      <c r="DL1489" s="5"/>
    </row>
    <row r="1490" spans="1:116" s="1" customFormat="1" ht="48.75" customHeight="1">
      <c r="A1490" s="13"/>
      <c r="B1490" s="386"/>
      <c r="C1490" s="395" t="s">
        <v>4873</v>
      </c>
      <c r="D1490" s="394" t="s">
        <v>4874</v>
      </c>
      <c r="E1490" s="57">
        <v>7636</v>
      </c>
      <c r="F1490" s="45">
        <v>400</v>
      </c>
      <c r="G1490" s="391"/>
      <c r="H1490" s="18">
        <f t="shared" si="26"/>
        <v>7236</v>
      </c>
      <c r="I1490" s="16" t="s">
        <v>13</v>
      </c>
      <c r="J1490" s="22"/>
      <c r="K1490" s="22"/>
      <c r="L1490" s="22"/>
      <c r="M1490" s="22"/>
      <c r="N1490" s="22"/>
      <c r="O1490" s="16" t="s">
        <v>4882</v>
      </c>
      <c r="P1490" s="16" t="s">
        <v>4883</v>
      </c>
      <c r="Q1490" s="22"/>
      <c r="R1490" s="23"/>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c r="BO1490" s="5"/>
      <c r="BP1490" s="5"/>
      <c r="BQ1490" s="5"/>
      <c r="BR1490" s="5"/>
      <c r="BS1490" s="5"/>
      <c r="BT1490" s="5"/>
      <c r="BU1490" s="5"/>
      <c r="BV1490" s="5"/>
      <c r="BW1490" s="5"/>
      <c r="BX1490" s="5"/>
      <c r="BY1490" s="5"/>
      <c r="BZ1490" s="5"/>
      <c r="CA1490" s="5"/>
      <c r="CB1490" s="5"/>
      <c r="CC1490" s="5"/>
      <c r="CD1490" s="5"/>
      <c r="CE1490" s="5"/>
      <c r="CF1490" s="5"/>
      <c r="CG1490" s="5"/>
      <c r="CH1490" s="5"/>
      <c r="CI1490" s="5"/>
      <c r="CJ1490" s="5"/>
      <c r="CK1490" s="5"/>
      <c r="CL1490" s="5"/>
      <c r="CM1490" s="5"/>
      <c r="CN1490" s="5"/>
      <c r="CO1490" s="5"/>
      <c r="CP1490" s="5"/>
      <c r="CQ1490" s="5"/>
      <c r="CR1490" s="5"/>
      <c r="CS1490" s="5"/>
      <c r="CT1490" s="5"/>
      <c r="CU1490" s="5"/>
      <c r="CV1490" s="5"/>
      <c r="CW1490" s="5"/>
      <c r="CX1490" s="5"/>
      <c r="CY1490" s="5"/>
      <c r="CZ1490" s="5"/>
      <c r="DA1490" s="5"/>
      <c r="DB1490" s="5"/>
      <c r="DC1490" s="5"/>
      <c r="DD1490" s="5"/>
      <c r="DE1490" s="5"/>
      <c r="DF1490" s="5"/>
      <c r="DG1490" s="5"/>
      <c r="DH1490" s="5"/>
      <c r="DI1490" s="5"/>
      <c r="DJ1490" s="5"/>
      <c r="DK1490" s="5"/>
      <c r="DL1490" s="5"/>
    </row>
    <row r="1491" spans="1:116" s="1" customFormat="1" ht="48.75" customHeight="1">
      <c r="A1491" s="13"/>
      <c r="B1491" s="386"/>
      <c r="C1491" s="395" t="s">
        <v>4875</v>
      </c>
      <c r="D1491" s="394" t="s">
        <v>4876</v>
      </c>
      <c r="E1491" s="57">
        <v>471783</v>
      </c>
      <c r="F1491" s="45">
        <v>0</v>
      </c>
      <c r="G1491" s="391"/>
      <c r="H1491" s="18">
        <f t="shared" si="26"/>
        <v>471783</v>
      </c>
      <c r="I1491" s="16" t="s">
        <v>13</v>
      </c>
      <c r="J1491" s="22"/>
      <c r="K1491" s="22"/>
      <c r="L1491" s="22"/>
      <c r="M1491" s="22"/>
      <c r="N1491" s="22"/>
      <c r="O1491" s="16" t="s">
        <v>4884</v>
      </c>
      <c r="P1491" s="16" t="s">
        <v>4885</v>
      </c>
      <c r="Q1491" s="22"/>
      <c r="R1491" s="23"/>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c r="BI1491" s="5"/>
      <c r="BJ1491" s="5"/>
      <c r="BK1491" s="5"/>
      <c r="BL1491" s="5"/>
      <c r="BM1491" s="5"/>
      <c r="BN1491" s="5"/>
      <c r="BO1491" s="5"/>
      <c r="BP1491" s="5"/>
      <c r="BQ1491" s="5"/>
      <c r="BR1491" s="5"/>
      <c r="BS1491" s="5"/>
      <c r="BT1491" s="5"/>
      <c r="BU1491" s="5"/>
      <c r="BV1491" s="5"/>
      <c r="BW1491" s="5"/>
      <c r="BX1491" s="5"/>
      <c r="BY1491" s="5"/>
      <c r="BZ1491" s="5"/>
      <c r="CA1491" s="5"/>
      <c r="CB1491" s="5"/>
      <c r="CC1491" s="5"/>
      <c r="CD1491" s="5"/>
      <c r="CE1491" s="5"/>
      <c r="CF1491" s="5"/>
      <c r="CG1491" s="5"/>
      <c r="CH1491" s="5"/>
      <c r="CI1491" s="5"/>
      <c r="CJ1491" s="5"/>
      <c r="CK1491" s="5"/>
      <c r="CL1491" s="5"/>
      <c r="CM1491" s="5"/>
      <c r="CN1491" s="5"/>
      <c r="CO1491" s="5"/>
      <c r="CP1491" s="5"/>
      <c r="CQ1491" s="5"/>
      <c r="CR1491" s="5"/>
      <c r="CS1491" s="5"/>
      <c r="CT1491" s="5"/>
      <c r="CU1491" s="5"/>
      <c r="CV1491" s="5"/>
      <c r="CW1491" s="5"/>
      <c r="CX1491" s="5"/>
      <c r="CY1491" s="5"/>
      <c r="CZ1491" s="5"/>
      <c r="DA1491" s="5"/>
      <c r="DB1491" s="5"/>
      <c r="DC1491" s="5"/>
      <c r="DD1491" s="5"/>
      <c r="DE1491" s="5"/>
      <c r="DF1491" s="5"/>
      <c r="DG1491" s="5"/>
      <c r="DH1491" s="5"/>
      <c r="DI1491" s="5"/>
      <c r="DJ1491" s="5"/>
      <c r="DK1491" s="5"/>
      <c r="DL1491" s="5"/>
    </row>
    <row r="1492" spans="1:116" s="1" customFormat="1" ht="48.75" customHeight="1">
      <c r="A1492" s="13"/>
      <c r="B1492" s="386"/>
      <c r="C1492" s="183" t="s">
        <v>4278</v>
      </c>
      <c r="D1492" s="30" t="s">
        <v>4877</v>
      </c>
      <c r="E1492" s="57">
        <v>150000</v>
      </c>
      <c r="F1492" s="46">
        <v>0</v>
      </c>
      <c r="G1492" s="391"/>
      <c r="H1492" s="18">
        <f t="shared" si="26"/>
        <v>150000</v>
      </c>
      <c r="I1492" s="30" t="s">
        <v>13</v>
      </c>
      <c r="J1492" s="22"/>
      <c r="K1492" s="22"/>
      <c r="L1492" s="22"/>
      <c r="M1492" s="22"/>
      <c r="N1492" s="22"/>
      <c r="O1492" s="30" t="s">
        <v>4279</v>
      </c>
      <c r="P1492" s="30" t="s">
        <v>4280</v>
      </c>
      <c r="Q1492" s="22"/>
      <c r="R1492" s="23"/>
      <c r="S1492" s="5"/>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c r="AT1492" s="5"/>
      <c r="AU1492" s="5"/>
      <c r="AV1492" s="5"/>
      <c r="AW1492" s="5"/>
      <c r="AX1492" s="5"/>
      <c r="AY1492" s="5"/>
      <c r="AZ1492" s="5"/>
      <c r="BA1492" s="5"/>
      <c r="BB1492" s="5"/>
      <c r="BC1492" s="5"/>
      <c r="BD1492" s="5"/>
      <c r="BE1492" s="5"/>
      <c r="BF1492" s="5"/>
      <c r="BG1492" s="5"/>
      <c r="BH1492" s="5"/>
      <c r="BI1492" s="5"/>
      <c r="BJ1492" s="5"/>
      <c r="BK1492" s="5"/>
      <c r="BL1492" s="5"/>
      <c r="BM1492" s="5"/>
      <c r="BN1492" s="5"/>
      <c r="BO1492" s="5"/>
      <c r="BP1492" s="5"/>
      <c r="BQ1492" s="5"/>
      <c r="BR1492" s="5"/>
      <c r="BS1492" s="5"/>
      <c r="BT1492" s="5"/>
      <c r="BU1492" s="5"/>
      <c r="BV1492" s="5"/>
      <c r="BW1492" s="5"/>
      <c r="BX1492" s="5"/>
      <c r="BY1492" s="5"/>
      <c r="BZ1492" s="5"/>
      <c r="CA1492" s="5"/>
      <c r="CB1492" s="5"/>
      <c r="CC1492" s="5"/>
      <c r="CD1492" s="5"/>
      <c r="CE1492" s="5"/>
      <c r="CF1492" s="5"/>
      <c r="CG1492" s="5"/>
      <c r="CH1492" s="5"/>
      <c r="CI1492" s="5"/>
      <c r="CJ1492" s="5"/>
      <c r="CK1492" s="5"/>
      <c r="CL1492" s="5"/>
      <c r="CM1492" s="5"/>
      <c r="CN1492" s="5"/>
      <c r="CO1492" s="5"/>
      <c r="CP1492" s="5"/>
      <c r="CQ1492" s="5"/>
      <c r="CR1492" s="5"/>
      <c r="CS1492" s="5"/>
      <c r="CT1492" s="5"/>
      <c r="CU1492" s="5"/>
      <c r="CV1492" s="5"/>
      <c r="CW1492" s="5"/>
      <c r="CX1492" s="5"/>
      <c r="CY1492" s="5"/>
      <c r="CZ1492" s="5"/>
      <c r="DA1492" s="5"/>
      <c r="DB1492" s="5"/>
      <c r="DC1492" s="5"/>
      <c r="DD1492" s="5"/>
      <c r="DE1492" s="5"/>
      <c r="DF1492" s="5"/>
      <c r="DG1492" s="5"/>
      <c r="DH1492" s="5"/>
      <c r="DI1492" s="5"/>
      <c r="DJ1492" s="5"/>
      <c r="DK1492" s="5"/>
      <c r="DL1492" s="5"/>
    </row>
    <row r="1493" spans="1:116" s="1" customFormat="1" ht="48.75" customHeight="1">
      <c r="A1493" s="13"/>
      <c r="B1493" s="386"/>
      <c r="C1493" s="387"/>
      <c r="D1493" s="388"/>
      <c r="E1493" s="389"/>
      <c r="F1493" s="390"/>
      <c r="G1493" s="391"/>
      <c r="H1493" s="18">
        <f t="shared" si="26"/>
        <v>0</v>
      </c>
      <c r="I1493" s="388"/>
      <c r="J1493" s="22"/>
      <c r="K1493" s="22"/>
      <c r="L1493" s="22"/>
      <c r="M1493" s="22"/>
      <c r="N1493" s="22"/>
      <c r="O1493" s="388"/>
      <c r="P1493" s="388"/>
      <c r="Q1493" s="22"/>
      <c r="R1493" s="23"/>
      <c r="S1493" s="5"/>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c r="AT1493" s="5"/>
      <c r="AU1493" s="5"/>
      <c r="AV1493" s="5"/>
      <c r="AW1493" s="5"/>
      <c r="AX1493" s="5"/>
      <c r="AY1493" s="5"/>
      <c r="AZ1493" s="5"/>
      <c r="BA1493" s="5"/>
      <c r="BB1493" s="5"/>
      <c r="BC1493" s="5"/>
      <c r="BD1493" s="5"/>
      <c r="BE1493" s="5"/>
      <c r="BF1493" s="5"/>
      <c r="BG1493" s="5"/>
      <c r="BH1493" s="5"/>
      <c r="BI1493" s="5"/>
      <c r="BJ1493" s="5"/>
      <c r="BK1493" s="5"/>
      <c r="BL1493" s="5"/>
      <c r="BM1493" s="5"/>
      <c r="BN1493" s="5"/>
      <c r="BO1493" s="5"/>
      <c r="BP1493" s="5"/>
      <c r="BQ1493" s="5"/>
      <c r="BR1493" s="5"/>
      <c r="BS1493" s="5"/>
      <c r="BT1493" s="5"/>
      <c r="BU1493" s="5"/>
      <c r="BV1493" s="5"/>
      <c r="BW1493" s="5"/>
      <c r="BX1493" s="5"/>
      <c r="BY1493" s="5"/>
      <c r="BZ1493" s="5"/>
      <c r="CA1493" s="5"/>
      <c r="CB1493" s="5"/>
      <c r="CC1493" s="5"/>
      <c r="CD1493" s="5"/>
      <c r="CE1493" s="5"/>
      <c r="CF1493" s="5"/>
      <c r="CG1493" s="5"/>
      <c r="CH1493" s="5"/>
      <c r="CI1493" s="5"/>
      <c r="CJ1493" s="5"/>
      <c r="CK1493" s="5"/>
      <c r="CL1493" s="5"/>
      <c r="CM1493" s="5"/>
      <c r="CN1493" s="5"/>
      <c r="CO1493" s="5"/>
      <c r="CP1493" s="5"/>
      <c r="CQ1493" s="5"/>
      <c r="CR1493" s="5"/>
      <c r="CS1493" s="5"/>
      <c r="CT1493" s="5"/>
      <c r="CU1493" s="5"/>
      <c r="CV1493" s="5"/>
      <c r="CW1493" s="5"/>
      <c r="CX1493" s="5"/>
      <c r="CY1493" s="5"/>
      <c r="CZ1493" s="5"/>
      <c r="DA1493" s="5"/>
      <c r="DB1493" s="5"/>
      <c r="DC1493" s="5"/>
      <c r="DD1493" s="5"/>
      <c r="DE1493" s="5"/>
      <c r="DF1493" s="5"/>
      <c r="DG1493" s="5"/>
      <c r="DH1493" s="5"/>
      <c r="DI1493" s="5"/>
      <c r="DJ1493" s="5"/>
      <c r="DK1493" s="5"/>
      <c r="DL1493" s="5"/>
    </row>
    <row r="1494" spans="1:116" s="1" customFormat="1" ht="48.75" customHeight="1">
      <c r="A1494" s="13"/>
      <c r="B1494" s="386"/>
      <c r="C1494" s="387"/>
      <c r="D1494" s="388"/>
      <c r="E1494" s="389"/>
      <c r="F1494" s="390"/>
      <c r="G1494" s="391"/>
      <c r="H1494" s="18">
        <f t="shared" si="26"/>
        <v>0</v>
      </c>
      <c r="I1494" s="388"/>
      <c r="J1494" s="22"/>
      <c r="K1494" s="22"/>
      <c r="L1494" s="22"/>
      <c r="M1494" s="22"/>
      <c r="N1494" s="22"/>
      <c r="O1494" s="388"/>
      <c r="P1494" s="388"/>
      <c r="Q1494" s="22"/>
      <c r="R1494" s="23"/>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c r="AX1494" s="5"/>
      <c r="AY1494" s="5"/>
      <c r="AZ1494" s="5"/>
      <c r="BA1494" s="5"/>
      <c r="BB1494" s="5"/>
      <c r="BC1494" s="5"/>
      <c r="BD1494" s="5"/>
      <c r="BE1494" s="5"/>
      <c r="BF1494" s="5"/>
      <c r="BG1494" s="5"/>
      <c r="BH1494" s="5"/>
      <c r="BI1494" s="5"/>
      <c r="BJ1494" s="5"/>
      <c r="BK1494" s="5"/>
      <c r="BL1494" s="5"/>
      <c r="BM1494" s="5"/>
      <c r="BN1494" s="5"/>
      <c r="BO1494" s="5"/>
      <c r="BP1494" s="5"/>
      <c r="BQ1494" s="5"/>
      <c r="BR1494" s="5"/>
      <c r="BS1494" s="5"/>
      <c r="BT1494" s="5"/>
      <c r="BU1494" s="5"/>
      <c r="BV1494" s="5"/>
      <c r="BW1494" s="5"/>
      <c r="BX1494" s="5"/>
      <c r="BY1494" s="5"/>
      <c r="BZ1494" s="5"/>
      <c r="CA1494" s="5"/>
      <c r="CB1494" s="5"/>
      <c r="CC1494" s="5"/>
      <c r="CD1494" s="5"/>
      <c r="CE1494" s="5"/>
      <c r="CF1494" s="5"/>
      <c r="CG1494" s="5"/>
      <c r="CH1494" s="5"/>
      <c r="CI1494" s="5"/>
      <c r="CJ1494" s="5"/>
      <c r="CK1494" s="5"/>
      <c r="CL1494" s="5"/>
      <c r="CM1494" s="5"/>
      <c r="CN1494" s="5"/>
      <c r="CO1494" s="5"/>
      <c r="CP1494" s="5"/>
      <c r="CQ1494" s="5"/>
      <c r="CR1494" s="5"/>
      <c r="CS1494" s="5"/>
      <c r="CT1494" s="5"/>
      <c r="CU1494" s="5"/>
      <c r="CV1494" s="5"/>
      <c r="CW1494" s="5"/>
      <c r="CX1494" s="5"/>
      <c r="CY1494" s="5"/>
      <c r="CZ1494" s="5"/>
      <c r="DA1494" s="5"/>
      <c r="DB1494" s="5"/>
      <c r="DC1494" s="5"/>
      <c r="DD1494" s="5"/>
      <c r="DE1494" s="5"/>
      <c r="DF1494" s="5"/>
      <c r="DG1494" s="5"/>
      <c r="DH1494" s="5"/>
      <c r="DI1494" s="5"/>
      <c r="DJ1494" s="5"/>
      <c r="DK1494" s="5"/>
      <c r="DL1494" s="5"/>
    </row>
    <row r="1495" spans="1:116" s="1" customFormat="1" ht="13.5" customHeight="1">
      <c r="A1495" s="13"/>
      <c r="B1495" s="21"/>
      <c r="C1495" s="22"/>
      <c r="D1495" s="22"/>
      <c r="E1495" s="22"/>
      <c r="F1495" s="22"/>
      <c r="G1495" s="22"/>
      <c r="H1495" s="18">
        <f t="shared" si="26"/>
        <v>0</v>
      </c>
      <c r="I1495" s="22"/>
      <c r="J1495" s="22"/>
      <c r="K1495" s="22"/>
      <c r="L1495" s="22"/>
      <c r="M1495" s="22"/>
      <c r="N1495" s="22"/>
      <c r="O1495" s="22"/>
      <c r="P1495" s="22"/>
      <c r="Q1495" s="22"/>
      <c r="R1495" s="23"/>
      <c r="S1495" s="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c r="AT1495" s="5"/>
      <c r="AU1495" s="5"/>
      <c r="AV1495" s="5"/>
      <c r="AW1495" s="5"/>
      <c r="AX1495" s="5"/>
      <c r="AY1495" s="5"/>
      <c r="AZ1495" s="5"/>
      <c r="BA1495" s="5"/>
      <c r="BB1495" s="5"/>
      <c r="BC1495" s="5"/>
      <c r="BD1495" s="5"/>
      <c r="BE1495" s="5"/>
      <c r="BF1495" s="5"/>
      <c r="BG1495" s="5"/>
      <c r="BH1495" s="5"/>
      <c r="BI1495" s="5"/>
      <c r="BJ1495" s="5"/>
      <c r="BK1495" s="5"/>
      <c r="BL1495" s="5"/>
      <c r="BM1495" s="5"/>
      <c r="BN1495" s="5"/>
      <c r="BO1495" s="5"/>
      <c r="BP1495" s="5"/>
      <c r="BQ1495" s="5"/>
      <c r="BR1495" s="5"/>
      <c r="BS1495" s="5"/>
      <c r="BT1495" s="5"/>
      <c r="BU1495" s="5"/>
      <c r="BV1495" s="5"/>
      <c r="BW1495" s="5"/>
      <c r="BX1495" s="5"/>
      <c r="BY1495" s="5"/>
      <c r="BZ1495" s="5"/>
      <c r="CA1495" s="5"/>
      <c r="CB1495" s="5"/>
      <c r="CC1495" s="5"/>
      <c r="CD1495" s="5"/>
      <c r="CE1495" s="5"/>
      <c r="CF1495" s="5"/>
      <c r="CG1495" s="5"/>
      <c r="CH1495" s="5"/>
      <c r="CI1495" s="5"/>
      <c r="CJ1495" s="5"/>
      <c r="CK1495" s="5"/>
      <c r="CL1495" s="5"/>
      <c r="CM1495" s="5"/>
      <c r="CN1495" s="5"/>
      <c r="CO1495" s="5"/>
      <c r="CP1495" s="5"/>
      <c r="CQ1495" s="5"/>
      <c r="CR1495" s="5"/>
      <c r="CS1495" s="5"/>
      <c r="CT1495" s="5"/>
      <c r="CU1495" s="5"/>
      <c r="CV1495" s="5"/>
      <c r="CW1495" s="5"/>
      <c r="CX1495" s="5"/>
      <c r="CY1495" s="5"/>
      <c r="CZ1495" s="5"/>
      <c r="DA1495" s="5"/>
      <c r="DB1495" s="5"/>
      <c r="DC1495" s="5"/>
      <c r="DD1495" s="5"/>
      <c r="DE1495" s="5"/>
      <c r="DF1495" s="5"/>
      <c r="DG1495" s="5"/>
      <c r="DH1495" s="5"/>
      <c r="DI1495" s="5"/>
      <c r="DJ1495" s="5"/>
      <c r="DK1495" s="5"/>
      <c r="DL1495" s="5"/>
    </row>
    <row r="1496" spans="1:116" s="1" customFormat="1" ht="17.25" customHeight="1">
      <c r="A1496" s="148" t="s">
        <v>51</v>
      </c>
      <c r="B1496" s="513" t="s">
        <v>52</v>
      </c>
      <c r="C1496" s="514"/>
      <c r="D1496" s="514"/>
      <c r="E1496" s="514"/>
      <c r="F1496" s="514"/>
      <c r="G1496" s="514"/>
      <c r="H1496" s="514"/>
      <c r="I1496" s="514"/>
      <c r="J1496" s="514"/>
      <c r="K1496" s="514"/>
      <c r="L1496" s="514"/>
      <c r="M1496" s="514"/>
      <c r="N1496" s="514"/>
      <c r="O1496" s="514"/>
      <c r="P1496" s="514"/>
      <c r="Q1496" s="514"/>
      <c r="R1496" s="515"/>
      <c r="S1496" s="5"/>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c r="AT1496" s="5"/>
      <c r="AU1496" s="5"/>
      <c r="AV1496" s="5"/>
      <c r="AW1496" s="5"/>
      <c r="AX1496" s="5"/>
      <c r="AY1496" s="5"/>
      <c r="AZ1496" s="5"/>
      <c r="BA1496" s="5"/>
      <c r="BB1496" s="5"/>
      <c r="BC1496" s="5"/>
      <c r="BD1496" s="5"/>
      <c r="BE1496" s="5"/>
      <c r="BF1496" s="5"/>
      <c r="BG1496" s="5"/>
      <c r="BH1496" s="5"/>
      <c r="BI1496" s="5"/>
      <c r="BJ1496" s="5"/>
      <c r="BK1496" s="5"/>
      <c r="BL1496" s="5"/>
      <c r="BM1496" s="5"/>
      <c r="BN1496" s="5"/>
      <c r="BO1496" s="5"/>
      <c r="BP1496" s="5"/>
      <c r="BQ1496" s="5"/>
      <c r="BR1496" s="5"/>
      <c r="BS1496" s="5"/>
      <c r="BT1496" s="5"/>
      <c r="BU1496" s="5"/>
      <c r="BV1496" s="5"/>
      <c r="BW1496" s="5"/>
      <c r="BX1496" s="5"/>
      <c r="BY1496" s="5"/>
      <c r="BZ1496" s="5"/>
      <c r="CA1496" s="5"/>
      <c r="CB1496" s="5"/>
      <c r="CC1496" s="5"/>
      <c r="CD1496" s="5"/>
      <c r="CE1496" s="5"/>
      <c r="CF1496" s="5"/>
      <c r="CG1496" s="5"/>
      <c r="CH1496" s="5"/>
      <c r="CI1496" s="5"/>
      <c r="CJ1496" s="5"/>
      <c r="CK1496" s="5"/>
      <c r="CL1496" s="5"/>
      <c r="CM1496" s="5"/>
      <c r="CN1496" s="5"/>
      <c r="CO1496" s="5"/>
      <c r="CP1496" s="5"/>
      <c r="CQ1496" s="5"/>
      <c r="CR1496" s="5"/>
      <c r="CS1496" s="5"/>
      <c r="CT1496" s="5"/>
      <c r="CU1496" s="5"/>
      <c r="CV1496" s="5"/>
      <c r="CW1496" s="5"/>
      <c r="CX1496" s="5"/>
      <c r="CY1496" s="5"/>
      <c r="CZ1496" s="5"/>
      <c r="DA1496" s="5"/>
      <c r="DB1496" s="5"/>
      <c r="DC1496" s="5"/>
      <c r="DD1496" s="5"/>
      <c r="DE1496" s="5"/>
      <c r="DF1496" s="5"/>
      <c r="DG1496" s="5"/>
      <c r="DH1496" s="5"/>
      <c r="DI1496" s="5"/>
      <c r="DJ1496" s="5"/>
      <c r="DK1496" s="5"/>
      <c r="DL1496" s="5"/>
    </row>
    <row r="1497" spans="1:116" s="1" customFormat="1" ht="13.5" customHeight="1">
      <c r="A1497" s="13"/>
      <c r="B1497" s="24" t="s">
        <v>30</v>
      </c>
      <c r="C1497" s="24">
        <v>17</v>
      </c>
      <c r="D1497" s="24"/>
      <c r="E1497" s="25">
        <f>SUM(E1498:E1515)</f>
        <v>3046124</v>
      </c>
      <c r="F1497" s="25">
        <f>SUM(F1498:F1515)</f>
        <v>804905</v>
      </c>
      <c r="G1497" s="25">
        <f>SUM(G1498:G1515)</f>
        <v>0</v>
      </c>
      <c r="H1497" s="25">
        <f>SUM(H1498:H1515)</f>
        <v>2241219</v>
      </c>
      <c r="I1497" s="24"/>
      <c r="J1497" s="24"/>
      <c r="K1497" s="24"/>
      <c r="L1497" s="24"/>
      <c r="M1497" s="24"/>
      <c r="N1497" s="24"/>
      <c r="O1497" s="24"/>
      <c r="P1497" s="24"/>
      <c r="Q1497" s="24"/>
      <c r="R1497" s="24"/>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5"/>
      <c r="BE1497" s="5"/>
      <c r="BF1497" s="5"/>
      <c r="BG1497" s="5"/>
      <c r="BH1497" s="5"/>
      <c r="BI1497" s="5"/>
      <c r="BJ1497" s="5"/>
      <c r="BK1497" s="5"/>
      <c r="BL1497" s="5"/>
      <c r="BM1497" s="5"/>
      <c r="BN1497" s="5"/>
      <c r="BO1497" s="5"/>
      <c r="BP1497" s="5"/>
      <c r="BQ1497" s="5"/>
      <c r="BR1497" s="5"/>
      <c r="BS1497" s="5"/>
      <c r="BT1497" s="5"/>
      <c r="BU1497" s="5"/>
      <c r="BV1497" s="5"/>
      <c r="BW1497" s="5"/>
      <c r="BX1497" s="5"/>
      <c r="BY1497" s="5"/>
      <c r="BZ1497" s="5"/>
      <c r="CA1497" s="5"/>
      <c r="CB1497" s="5"/>
      <c r="CC1497" s="5"/>
      <c r="CD1497" s="5"/>
      <c r="CE1497" s="5"/>
      <c r="CF1497" s="5"/>
      <c r="CG1497" s="5"/>
      <c r="CH1497" s="5"/>
      <c r="CI1497" s="5"/>
      <c r="CJ1497" s="5"/>
      <c r="CK1497" s="5"/>
      <c r="CL1497" s="5"/>
      <c r="CM1497" s="5"/>
      <c r="CN1497" s="5"/>
      <c r="CO1497" s="5"/>
      <c r="CP1497" s="5"/>
      <c r="CQ1497" s="5"/>
      <c r="CR1497" s="5"/>
      <c r="CS1497" s="5"/>
      <c r="CT1497" s="5"/>
      <c r="CU1497" s="5"/>
      <c r="CV1497" s="5"/>
      <c r="CW1497" s="5"/>
      <c r="CX1497" s="5"/>
      <c r="CY1497" s="5"/>
      <c r="CZ1497" s="5"/>
      <c r="DA1497" s="5"/>
      <c r="DB1497" s="5"/>
      <c r="DC1497" s="5"/>
      <c r="DD1497" s="5"/>
      <c r="DE1497" s="5"/>
      <c r="DF1497" s="5"/>
      <c r="DG1497" s="5"/>
      <c r="DH1497" s="5"/>
      <c r="DI1497" s="5"/>
      <c r="DJ1497" s="5"/>
      <c r="DK1497" s="5"/>
      <c r="DL1497" s="5"/>
    </row>
    <row r="1498" spans="1:116" s="1" customFormat="1" ht="35.25" customHeight="1">
      <c r="A1498" s="13"/>
      <c r="B1498" s="48">
        <v>1</v>
      </c>
      <c r="C1498" s="49" t="s">
        <v>397</v>
      </c>
      <c r="D1498" s="49" t="s">
        <v>398</v>
      </c>
      <c r="E1498" s="50">
        <v>16370</v>
      </c>
      <c r="F1498" s="51"/>
      <c r="G1498" s="51"/>
      <c r="H1498" s="52">
        <f>E1498-F1498-G1498</f>
        <v>16370</v>
      </c>
      <c r="I1498" s="53" t="s">
        <v>416</v>
      </c>
      <c r="J1498" s="51"/>
      <c r="K1498" s="51"/>
      <c r="L1498" s="51"/>
      <c r="M1498" s="51"/>
      <c r="N1498" s="51"/>
      <c r="O1498" s="54" t="s">
        <v>421</v>
      </c>
      <c r="P1498" s="54" t="s">
        <v>422</v>
      </c>
      <c r="Q1498" s="51"/>
      <c r="R1498" s="51"/>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c r="BI1498" s="5"/>
      <c r="BJ1498" s="5"/>
      <c r="BK1498" s="5"/>
      <c r="BL1498" s="5"/>
      <c r="BM1498" s="5"/>
      <c r="BN1498" s="5"/>
      <c r="BO1498" s="5"/>
      <c r="BP1498" s="5"/>
      <c r="BQ1498" s="5"/>
      <c r="BR1498" s="5"/>
      <c r="BS1498" s="5"/>
      <c r="BT1498" s="5"/>
      <c r="BU1498" s="5"/>
      <c r="BV1498" s="5"/>
      <c r="BW1498" s="5"/>
      <c r="BX1498" s="5"/>
      <c r="BY1498" s="5"/>
      <c r="BZ1498" s="5"/>
      <c r="CA1498" s="5"/>
      <c r="CB1498" s="5"/>
      <c r="CC1498" s="5"/>
      <c r="CD1498" s="5"/>
      <c r="CE1498" s="5"/>
      <c r="CF1498" s="5"/>
      <c r="CG1498" s="5"/>
      <c r="CH1498" s="5"/>
      <c r="CI1498" s="5"/>
      <c r="CJ1498" s="5"/>
      <c r="CK1498" s="5"/>
      <c r="CL1498" s="5"/>
      <c r="CM1498" s="5"/>
      <c r="CN1498" s="5"/>
      <c r="CO1498" s="5"/>
      <c r="CP1498" s="5"/>
      <c r="CQ1498" s="5"/>
      <c r="CR1498" s="5"/>
      <c r="CS1498" s="5"/>
      <c r="CT1498" s="5"/>
      <c r="CU1498" s="5"/>
      <c r="CV1498" s="5"/>
      <c r="CW1498" s="5"/>
      <c r="CX1498" s="5"/>
      <c r="CY1498" s="5"/>
      <c r="CZ1498" s="5"/>
      <c r="DA1498" s="5"/>
      <c r="DB1498" s="5"/>
      <c r="DC1498" s="5"/>
      <c r="DD1498" s="5"/>
      <c r="DE1498" s="5"/>
      <c r="DF1498" s="5"/>
      <c r="DG1498" s="5"/>
      <c r="DH1498" s="5"/>
      <c r="DI1498" s="5"/>
      <c r="DJ1498" s="5"/>
      <c r="DK1498" s="5"/>
      <c r="DL1498" s="5"/>
    </row>
    <row r="1499" spans="1:116" s="1" customFormat="1" ht="27" customHeight="1">
      <c r="A1499" s="13"/>
      <c r="B1499" s="48">
        <v>2</v>
      </c>
      <c r="C1499" s="49" t="s">
        <v>400</v>
      </c>
      <c r="D1499" s="49" t="s">
        <v>399</v>
      </c>
      <c r="E1499" s="50">
        <v>4700</v>
      </c>
      <c r="F1499" s="51"/>
      <c r="G1499" s="51"/>
      <c r="H1499" s="52">
        <f aca="true" t="shared" si="27" ref="H1499:H1515">E1499-F1499-G1499</f>
        <v>4700</v>
      </c>
      <c r="I1499" s="53" t="s">
        <v>416</v>
      </c>
      <c r="J1499" s="51"/>
      <c r="K1499" s="51"/>
      <c r="L1499" s="51"/>
      <c r="M1499" s="51"/>
      <c r="N1499" s="51"/>
      <c r="O1499" s="54" t="s">
        <v>424</v>
      </c>
      <c r="P1499" s="54" t="s">
        <v>423</v>
      </c>
      <c r="Q1499" s="51"/>
      <c r="R1499" s="51"/>
      <c r="S1499" s="5"/>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c r="AT1499" s="5"/>
      <c r="AU1499" s="5"/>
      <c r="AV1499" s="5"/>
      <c r="AW1499" s="5"/>
      <c r="AX1499" s="5"/>
      <c r="AY1499" s="5"/>
      <c r="AZ1499" s="5"/>
      <c r="BA1499" s="5"/>
      <c r="BB1499" s="5"/>
      <c r="BC1499" s="5"/>
      <c r="BD1499" s="5"/>
      <c r="BE1499" s="5"/>
      <c r="BF1499" s="5"/>
      <c r="BG1499" s="5"/>
      <c r="BH1499" s="5"/>
      <c r="BI1499" s="5"/>
      <c r="BJ1499" s="5"/>
      <c r="BK1499" s="5"/>
      <c r="BL1499" s="5"/>
      <c r="BM1499" s="5"/>
      <c r="BN1499" s="5"/>
      <c r="BO1499" s="5"/>
      <c r="BP1499" s="5"/>
      <c r="BQ1499" s="5"/>
      <c r="BR1499" s="5"/>
      <c r="BS1499" s="5"/>
      <c r="BT1499" s="5"/>
      <c r="BU1499" s="5"/>
      <c r="BV1499" s="5"/>
      <c r="BW1499" s="5"/>
      <c r="BX1499" s="5"/>
      <c r="BY1499" s="5"/>
      <c r="BZ1499" s="5"/>
      <c r="CA1499" s="5"/>
      <c r="CB1499" s="5"/>
      <c r="CC1499" s="5"/>
      <c r="CD1499" s="5"/>
      <c r="CE1499" s="5"/>
      <c r="CF1499" s="5"/>
      <c r="CG1499" s="5"/>
      <c r="CH1499" s="5"/>
      <c r="CI1499" s="5"/>
      <c r="CJ1499" s="5"/>
      <c r="CK1499" s="5"/>
      <c r="CL1499" s="5"/>
      <c r="CM1499" s="5"/>
      <c r="CN1499" s="5"/>
      <c r="CO1499" s="5"/>
      <c r="CP1499" s="5"/>
      <c r="CQ1499" s="5"/>
      <c r="CR1499" s="5"/>
      <c r="CS1499" s="5"/>
      <c r="CT1499" s="5"/>
      <c r="CU1499" s="5"/>
      <c r="CV1499" s="5"/>
      <c r="CW1499" s="5"/>
      <c r="CX1499" s="5"/>
      <c r="CY1499" s="5"/>
      <c r="CZ1499" s="5"/>
      <c r="DA1499" s="5"/>
      <c r="DB1499" s="5"/>
      <c r="DC1499" s="5"/>
      <c r="DD1499" s="5"/>
      <c r="DE1499" s="5"/>
      <c r="DF1499" s="5"/>
      <c r="DG1499" s="5"/>
      <c r="DH1499" s="5"/>
      <c r="DI1499" s="5"/>
      <c r="DJ1499" s="5"/>
      <c r="DK1499" s="5"/>
      <c r="DL1499" s="5"/>
    </row>
    <row r="1500" spans="1:116" s="1" customFormat="1" ht="33" customHeight="1">
      <c r="A1500" s="13"/>
      <c r="B1500" s="48">
        <v>3</v>
      </c>
      <c r="C1500" s="49" t="s">
        <v>401</v>
      </c>
      <c r="D1500" s="49" t="s">
        <v>399</v>
      </c>
      <c r="E1500" s="50">
        <v>5600</v>
      </c>
      <c r="F1500" s="51"/>
      <c r="G1500" s="51"/>
      <c r="H1500" s="52">
        <f t="shared" si="27"/>
        <v>5600</v>
      </c>
      <c r="I1500" s="53" t="s">
        <v>417</v>
      </c>
      <c r="J1500" s="51"/>
      <c r="K1500" s="51"/>
      <c r="L1500" s="51"/>
      <c r="M1500" s="51"/>
      <c r="N1500" s="51"/>
      <c r="O1500" s="54" t="s">
        <v>425</v>
      </c>
      <c r="P1500" s="54" t="s">
        <v>423</v>
      </c>
      <c r="Q1500" s="51"/>
      <c r="R1500" s="51"/>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c r="BI1500" s="5"/>
      <c r="BJ1500" s="5"/>
      <c r="BK1500" s="5"/>
      <c r="BL1500" s="5"/>
      <c r="BM1500" s="5"/>
      <c r="BN1500" s="5"/>
      <c r="BO1500" s="5"/>
      <c r="BP1500" s="5"/>
      <c r="BQ1500" s="5"/>
      <c r="BR1500" s="5"/>
      <c r="BS1500" s="5"/>
      <c r="BT1500" s="5"/>
      <c r="BU1500" s="5"/>
      <c r="BV1500" s="5"/>
      <c r="BW1500" s="5"/>
      <c r="BX1500" s="5"/>
      <c r="BY1500" s="5"/>
      <c r="BZ1500" s="5"/>
      <c r="CA1500" s="5"/>
      <c r="CB1500" s="5"/>
      <c r="CC1500" s="5"/>
      <c r="CD1500" s="5"/>
      <c r="CE1500" s="5"/>
      <c r="CF1500" s="5"/>
      <c r="CG1500" s="5"/>
      <c r="CH1500" s="5"/>
      <c r="CI1500" s="5"/>
      <c r="CJ1500" s="5"/>
      <c r="CK1500" s="5"/>
      <c r="CL1500" s="5"/>
      <c r="CM1500" s="5"/>
      <c r="CN1500" s="5"/>
      <c r="CO1500" s="5"/>
      <c r="CP1500" s="5"/>
      <c r="CQ1500" s="5"/>
      <c r="CR1500" s="5"/>
      <c r="CS1500" s="5"/>
      <c r="CT1500" s="5"/>
      <c r="CU1500" s="5"/>
      <c r="CV1500" s="5"/>
      <c r="CW1500" s="5"/>
      <c r="CX1500" s="5"/>
      <c r="CY1500" s="5"/>
      <c r="CZ1500" s="5"/>
      <c r="DA1500" s="5"/>
      <c r="DB1500" s="5"/>
      <c r="DC1500" s="5"/>
      <c r="DD1500" s="5"/>
      <c r="DE1500" s="5"/>
      <c r="DF1500" s="5"/>
      <c r="DG1500" s="5"/>
      <c r="DH1500" s="5"/>
      <c r="DI1500" s="5"/>
      <c r="DJ1500" s="5"/>
      <c r="DK1500" s="5"/>
      <c r="DL1500" s="5"/>
    </row>
    <row r="1501" spans="1:116" s="1" customFormat="1" ht="33" customHeight="1">
      <c r="A1501" s="13"/>
      <c r="B1501" s="48">
        <v>4</v>
      </c>
      <c r="C1501" s="49" t="s">
        <v>402</v>
      </c>
      <c r="D1501" s="49" t="s">
        <v>399</v>
      </c>
      <c r="E1501" s="50">
        <v>7000</v>
      </c>
      <c r="F1501" s="51"/>
      <c r="G1501" s="51"/>
      <c r="H1501" s="52">
        <f t="shared" si="27"/>
        <v>7000</v>
      </c>
      <c r="I1501" s="53" t="s">
        <v>416</v>
      </c>
      <c r="J1501" s="51"/>
      <c r="K1501" s="51"/>
      <c r="L1501" s="51"/>
      <c r="M1501" s="51"/>
      <c r="N1501" s="51"/>
      <c r="O1501" s="54" t="s">
        <v>426</v>
      </c>
      <c r="P1501" s="54" t="s">
        <v>423</v>
      </c>
      <c r="Q1501" s="51"/>
      <c r="R1501" s="51"/>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c r="BI1501" s="5"/>
      <c r="BJ1501" s="5"/>
      <c r="BK1501" s="5"/>
      <c r="BL1501" s="5"/>
      <c r="BM1501" s="5"/>
      <c r="BN1501" s="5"/>
      <c r="BO1501" s="5"/>
      <c r="BP1501" s="5"/>
      <c r="BQ1501" s="5"/>
      <c r="BR1501" s="5"/>
      <c r="BS1501" s="5"/>
      <c r="BT1501" s="5"/>
      <c r="BU1501" s="5"/>
      <c r="BV1501" s="5"/>
      <c r="BW1501" s="5"/>
      <c r="BX1501" s="5"/>
      <c r="BY1501" s="5"/>
      <c r="BZ1501" s="5"/>
      <c r="CA1501" s="5"/>
      <c r="CB1501" s="5"/>
      <c r="CC1501" s="5"/>
      <c r="CD1501" s="5"/>
      <c r="CE1501" s="5"/>
      <c r="CF1501" s="5"/>
      <c r="CG1501" s="5"/>
      <c r="CH1501" s="5"/>
      <c r="CI1501" s="5"/>
      <c r="CJ1501" s="5"/>
      <c r="CK1501" s="5"/>
      <c r="CL1501" s="5"/>
      <c r="CM1501" s="5"/>
      <c r="CN1501" s="5"/>
      <c r="CO1501" s="5"/>
      <c r="CP1501" s="5"/>
      <c r="CQ1501" s="5"/>
      <c r="CR1501" s="5"/>
      <c r="CS1501" s="5"/>
      <c r="CT1501" s="5"/>
      <c r="CU1501" s="5"/>
      <c r="CV1501" s="5"/>
      <c r="CW1501" s="5"/>
      <c r="CX1501" s="5"/>
      <c r="CY1501" s="5"/>
      <c r="CZ1501" s="5"/>
      <c r="DA1501" s="5"/>
      <c r="DB1501" s="5"/>
      <c r="DC1501" s="5"/>
      <c r="DD1501" s="5"/>
      <c r="DE1501" s="5"/>
      <c r="DF1501" s="5"/>
      <c r="DG1501" s="5"/>
      <c r="DH1501" s="5"/>
      <c r="DI1501" s="5"/>
      <c r="DJ1501" s="5"/>
      <c r="DK1501" s="5"/>
      <c r="DL1501" s="5"/>
    </row>
    <row r="1502" spans="1:116" s="1" customFormat="1" ht="33" customHeight="1">
      <c r="A1502" s="13"/>
      <c r="B1502" s="48">
        <v>5</v>
      </c>
      <c r="C1502" s="49" t="s">
        <v>403</v>
      </c>
      <c r="D1502" s="49" t="s">
        <v>399</v>
      </c>
      <c r="E1502" s="50">
        <v>3400</v>
      </c>
      <c r="F1502" s="51"/>
      <c r="G1502" s="51"/>
      <c r="H1502" s="52">
        <f t="shared" si="27"/>
        <v>3400</v>
      </c>
      <c r="I1502" s="53" t="s">
        <v>416</v>
      </c>
      <c r="J1502" s="51"/>
      <c r="K1502" s="51"/>
      <c r="L1502" s="51"/>
      <c r="M1502" s="51"/>
      <c r="N1502" s="51"/>
      <c r="O1502" s="54" t="s">
        <v>427</v>
      </c>
      <c r="P1502" s="54" t="s">
        <v>423</v>
      </c>
      <c r="Q1502" s="51"/>
      <c r="R1502" s="51"/>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c r="BU1502" s="5"/>
      <c r="BV1502" s="5"/>
      <c r="BW1502" s="5"/>
      <c r="BX1502" s="5"/>
      <c r="BY1502" s="5"/>
      <c r="BZ1502" s="5"/>
      <c r="CA1502" s="5"/>
      <c r="CB1502" s="5"/>
      <c r="CC1502" s="5"/>
      <c r="CD1502" s="5"/>
      <c r="CE1502" s="5"/>
      <c r="CF1502" s="5"/>
      <c r="CG1502" s="5"/>
      <c r="CH1502" s="5"/>
      <c r="CI1502" s="5"/>
      <c r="CJ1502" s="5"/>
      <c r="CK1502" s="5"/>
      <c r="CL1502" s="5"/>
      <c r="CM1502" s="5"/>
      <c r="CN1502" s="5"/>
      <c r="CO1502" s="5"/>
      <c r="CP1502" s="5"/>
      <c r="CQ1502" s="5"/>
      <c r="CR1502" s="5"/>
      <c r="CS1502" s="5"/>
      <c r="CT1502" s="5"/>
      <c r="CU1502" s="5"/>
      <c r="CV1502" s="5"/>
      <c r="CW1502" s="5"/>
      <c r="CX1502" s="5"/>
      <c r="CY1502" s="5"/>
      <c r="CZ1502" s="5"/>
      <c r="DA1502" s="5"/>
      <c r="DB1502" s="5"/>
      <c r="DC1502" s="5"/>
      <c r="DD1502" s="5"/>
      <c r="DE1502" s="5"/>
      <c r="DF1502" s="5"/>
      <c r="DG1502" s="5"/>
      <c r="DH1502" s="5"/>
      <c r="DI1502" s="5"/>
      <c r="DJ1502" s="5"/>
      <c r="DK1502" s="5"/>
      <c r="DL1502" s="5"/>
    </row>
    <row r="1503" spans="1:116" s="1" customFormat="1" ht="33" customHeight="1">
      <c r="A1503" s="13"/>
      <c r="B1503" s="48">
        <v>6</v>
      </c>
      <c r="C1503" s="49" t="s">
        <v>404</v>
      </c>
      <c r="D1503" s="49" t="s">
        <v>405</v>
      </c>
      <c r="E1503" s="50">
        <v>5755</v>
      </c>
      <c r="F1503" s="56"/>
      <c r="G1503" s="56"/>
      <c r="H1503" s="52">
        <f t="shared" si="27"/>
        <v>5755</v>
      </c>
      <c r="I1503" s="53" t="s">
        <v>417</v>
      </c>
      <c r="J1503" s="56"/>
      <c r="K1503" s="56"/>
      <c r="L1503" s="56"/>
      <c r="M1503" s="56"/>
      <c r="N1503" s="56"/>
      <c r="O1503" s="54" t="s">
        <v>428</v>
      </c>
      <c r="P1503" s="54" t="s">
        <v>429</v>
      </c>
      <c r="Q1503" s="51"/>
      <c r="R1503" s="51"/>
      <c r="S1503" s="5"/>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c r="AT1503" s="5"/>
      <c r="AU1503" s="5"/>
      <c r="AV1503" s="5"/>
      <c r="AW1503" s="5"/>
      <c r="AX1503" s="5"/>
      <c r="AY1503" s="5"/>
      <c r="AZ1503" s="5"/>
      <c r="BA1503" s="5"/>
      <c r="BB1503" s="5"/>
      <c r="BC1503" s="5"/>
      <c r="BD1503" s="5"/>
      <c r="BE1503" s="5"/>
      <c r="BF1503" s="5"/>
      <c r="BG1503" s="5"/>
      <c r="BH1503" s="5"/>
      <c r="BI1503" s="5"/>
      <c r="BJ1503" s="5"/>
      <c r="BK1503" s="5"/>
      <c r="BL1503" s="5"/>
      <c r="BM1503" s="5"/>
      <c r="BN1503" s="5"/>
      <c r="BO1503" s="5"/>
      <c r="BP1503" s="5"/>
      <c r="BQ1503" s="5"/>
      <c r="BR1503" s="5"/>
      <c r="BS1503" s="5"/>
      <c r="BT1503" s="5"/>
      <c r="BU1503" s="5"/>
      <c r="BV1503" s="5"/>
      <c r="BW1503" s="5"/>
      <c r="BX1503" s="5"/>
      <c r="BY1503" s="5"/>
      <c r="BZ1503" s="5"/>
      <c r="CA1503" s="5"/>
      <c r="CB1503" s="5"/>
      <c r="CC1503" s="5"/>
      <c r="CD1503" s="5"/>
      <c r="CE1503" s="5"/>
      <c r="CF1503" s="5"/>
      <c r="CG1503" s="5"/>
      <c r="CH1503" s="5"/>
      <c r="CI1503" s="5"/>
      <c r="CJ1503" s="5"/>
      <c r="CK1503" s="5"/>
      <c r="CL1503" s="5"/>
      <c r="CM1503" s="5"/>
      <c r="CN1503" s="5"/>
      <c r="CO1503" s="5"/>
      <c r="CP1503" s="5"/>
      <c r="CQ1503" s="5"/>
      <c r="CR1503" s="5"/>
      <c r="CS1503" s="5"/>
      <c r="CT1503" s="5"/>
      <c r="CU1503" s="5"/>
      <c r="CV1503" s="5"/>
      <c r="CW1503" s="5"/>
      <c r="CX1503" s="5"/>
      <c r="CY1503" s="5"/>
      <c r="CZ1503" s="5"/>
      <c r="DA1503" s="5"/>
      <c r="DB1503" s="5"/>
      <c r="DC1503" s="5"/>
      <c r="DD1503" s="5"/>
      <c r="DE1503" s="5"/>
      <c r="DF1503" s="5"/>
      <c r="DG1503" s="5"/>
      <c r="DH1503" s="5"/>
      <c r="DI1503" s="5"/>
      <c r="DJ1503" s="5"/>
      <c r="DK1503" s="5"/>
      <c r="DL1503" s="5"/>
    </row>
    <row r="1504" spans="1:116" s="1" customFormat="1" ht="33" customHeight="1">
      <c r="A1504" s="13"/>
      <c r="B1504" s="48">
        <v>7</v>
      </c>
      <c r="C1504" s="55" t="s">
        <v>406</v>
      </c>
      <c r="D1504" s="56" t="s">
        <v>407</v>
      </c>
      <c r="E1504" s="57">
        <v>4750</v>
      </c>
      <c r="F1504" s="51"/>
      <c r="G1504" s="51"/>
      <c r="H1504" s="52">
        <f t="shared" si="27"/>
        <v>4750</v>
      </c>
      <c r="I1504" s="56" t="s">
        <v>418</v>
      </c>
      <c r="J1504" s="51"/>
      <c r="K1504" s="51"/>
      <c r="L1504" s="51"/>
      <c r="M1504" s="51"/>
      <c r="N1504" s="51"/>
      <c r="O1504" s="16" t="s">
        <v>430</v>
      </c>
      <c r="P1504" s="30" t="s">
        <v>431</v>
      </c>
      <c r="Q1504" s="51"/>
      <c r="R1504" s="51"/>
      <c r="S1504" s="5"/>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c r="AX1504" s="5"/>
      <c r="AY1504" s="5"/>
      <c r="AZ1504" s="5"/>
      <c r="BA1504" s="5"/>
      <c r="BB1504" s="5"/>
      <c r="BC1504" s="5"/>
      <c r="BD1504" s="5"/>
      <c r="BE1504" s="5"/>
      <c r="BF1504" s="5"/>
      <c r="BG1504" s="5"/>
      <c r="BH1504" s="5"/>
      <c r="BI1504" s="5"/>
      <c r="BJ1504" s="5"/>
      <c r="BK1504" s="5"/>
      <c r="BL1504" s="5"/>
      <c r="BM1504" s="5"/>
      <c r="BN1504" s="5"/>
      <c r="BO1504" s="5"/>
      <c r="BP1504" s="5"/>
      <c r="BQ1504" s="5"/>
      <c r="BR1504" s="5"/>
      <c r="BS1504" s="5"/>
      <c r="BT1504" s="5"/>
      <c r="BU1504" s="5"/>
      <c r="BV1504" s="5"/>
      <c r="BW1504" s="5"/>
      <c r="BX1504" s="5"/>
      <c r="BY1504" s="5"/>
      <c r="BZ1504" s="5"/>
      <c r="CA1504" s="5"/>
      <c r="CB1504" s="5"/>
      <c r="CC1504" s="5"/>
      <c r="CD1504" s="5"/>
      <c r="CE1504" s="5"/>
      <c r="CF1504" s="5"/>
      <c r="CG1504" s="5"/>
      <c r="CH1504" s="5"/>
      <c r="CI1504" s="5"/>
      <c r="CJ1504" s="5"/>
      <c r="CK1504" s="5"/>
      <c r="CL1504" s="5"/>
      <c r="CM1504" s="5"/>
      <c r="CN1504" s="5"/>
      <c r="CO1504" s="5"/>
      <c r="CP1504" s="5"/>
      <c r="CQ1504" s="5"/>
      <c r="CR1504" s="5"/>
      <c r="CS1504" s="5"/>
      <c r="CT1504" s="5"/>
      <c r="CU1504" s="5"/>
      <c r="CV1504" s="5"/>
      <c r="CW1504" s="5"/>
      <c r="CX1504" s="5"/>
      <c r="CY1504" s="5"/>
      <c r="CZ1504" s="5"/>
      <c r="DA1504" s="5"/>
      <c r="DB1504" s="5"/>
      <c r="DC1504" s="5"/>
      <c r="DD1504" s="5"/>
      <c r="DE1504" s="5"/>
      <c r="DF1504" s="5"/>
      <c r="DG1504" s="5"/>
      <c r="DH1504" s="5"/>
      <c r="DI1504" s="5"/>
      <c r="DJ1504" s="5"/>
      <c r="DK1504" s="5"/>
      <c r="DL1504" s="5"/>
    </row>
    <row r="1505" spans="1:116" s="1" customFormat="1" ht="33" customHeight="1">
      <c r="A1505" s="13"/>
      <c r="B1505" s="48">
        <v>8</v>
      </c>
      <c r="C1505" s="55" t="s">
        <v>408</v>
      </c>
      <c r="D1505" s="56" t="s">
        <v>409</v>
      </c>
      <c r="E1505" s="57">
        <v>3425</v>
      </c>
      <c r="F1505" s="51"/>
      <c r="G1505" s="51"/>
      <c r="H1505" s="52">
        <f t="shared" si="27"/>
        <v>3425</v>
      </c>
      <c r="I1505" s="56" t="s">
        <v>419</v>
      </c>
      <c r="J1505" s="51"/>
      <c r="K1505" s="51"/>
      <c r="L1505" s="51"/>
      <c r="M1505" s="51"/>
      <c r="N1505" s="51"/>
      <c r="O1505" s="16" t="s">
        <v>432</v>
      </c>
      <c r="P1505" s="30" t="s">
        <v>433</v>
      </c>
      <c r="Q1505" s="51"/>
      <c r="R1505" s="51"/>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c r="BI1505" s="5"/>
      <c r="BJ1505" s="5"/>
      <c r="BK1505" s="5"/>
      <c r="BL1505" s="5"/>
      <c r="BM1505" s="5"/>
      <c r="BN1505" s="5"/>
      <c r="BO1505" s="5"/>
      <c r="BP1505" s="5"/>
      <c r="BQ1505" s="5"/>
      <c r="BR1505" s="5"/>
      <c r="BS1505" s="5"/>
      <c r="BT1505" s="5"/>
      <c r="BU1505" s="5"/>
      <c r="BV1505" s="5"/>
      <c r="BW1505" s="5"/>
      <c r="BX1505" s="5"/>
      <c r="BY1505" s="5"/>
      <c r="BZ1505" s="5"/>
      <c r="CA1505" s="5"/>
      <c r="CB1505" s="5"/>
      <c r="CC1505" s="5"/>
      <c r="CD1505" s="5"/>
      <c r="CE1505" s="5"/>
      <c r="CF1505" s="5"/>
      <c r="CG1505" s="5"/>
      <c r="CH1505" s="5"/>
      <c r="CI1505" s="5"/>
      <c r="CJ1505" s="5"/>
      <c r="CK1505" s="5"/>
      <c r="CL1505" s="5"/>
      <c r="CM1505" s="5"/>
      <c r="CN1505" s="5"/>
      <c r="CO1505" s="5"/>
      <c r="CP1505" s="5"/>
      <c r="CQ1505" s="5"/>
      <c r="CR1505" s="5"/>
      <c r="CS1505" s="5"/>
      <c r="CT1505" s="5"/>
      <c r="CU1505" s="5"/>
      <c r="CV1505" s="5"/>
      <c r="CW1505" s="5"/>
      <c r="CX1505" s="5"/>
      <c r="CY1505" s="5"/>
      <c r="CZ1505" s="5"/>
      <c r="DA1505" s="5"/>
      <c r="DB1505" s="5"/>
      <c r="DC1505" s="5"/>
      <c r="DD1505" s="5"/>
      <c r="DE1505" s="5"/>
      <c r="DF1505" s="5"/>
      <c r="DG1505" s="5"/>
      <c r="DH1505" s="5"/>
      <c r="DI1505" s="5"/>
      <c r="DJ1505" s="5"/>
      <c r="DK1505" s="5"/>
      <c r="DL1505" s="5"/>
    </row>
    <row r="1506" spans="1:116" s="1" customFormat="1" ht="33" customHeight="1">
      <c r="A1506" s="13"/>
      <c r="B1506" s="48">
        <v>9</v>
      </c>
      <c r="C1506" s="55" t="s">
        <v>410</v>
      </c>
      <c r="D1506" s="56" t="s">
        <v>411</v>
      </c>
      <c r="E1506" s="57">
        <v>71083</v>
      </c>
      <c r="F1506" s="51"/>
      <c r="G1506" s="51"/>
      <c r="H1506" s="52">
        <f t="shared" si="27"/>
        <v>71083</v>
      </c>
      <c r="I1506" s="56" t="s">
        <v>419</v>
      </c>
      <c r="J1506" s="51"/>
      <c r="K1506" s="51"/>
      <c r="L1506" s="51"/>
      <c r="M1506" s="51"/>
      <c r="N1506" s="51"/>
      <c r="O1506" s="30" t="s">
        <v>434</v>
      </c>
      <c r="P1506" s="30" t="s">
        <v>435</v>
      </c>
      <c r="Q1506" s="51"/>
      <c r="R1506" s="51"/>
      <c r="S1506" s="5"/>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c r="AT1506" s="5"/>
      <c r="AU1506" s="5"/>
      <c r="AV1506" s="5"/>
      <c r="AW1506" s="5"/>
      <c r="AX1506" s="5"/>
      <c r="AY1506" s="5"/>
      <c r="AZ1506" s="5"/>
      <c r="BA1506" s="5"/>
      <c r="BB1506" s="5"/>
      <c r="BC1506" s="5"/>
      <c r="BD1506" s="5"/>
      <c r="BE1506" s="5"/>
      <c r="BF1506" s="5"/>
      <c r="BG1506" s="5"/>
      <c r="BH1506" s="5"/>
      <c r="BI1506" s="5"/>
      <c r="BJ1506" s="5"/>
      <c r="BK1506" s="5"/>
      <c r="BL1506" s="5"/>
      <c r="BM1506" s="5"/>
      <c r="BN1506" s="5"/>
      <c r="BO1506" s="5"/>
      <c r="BP1506" s="5"/>
      <c r="BQ1506" s="5"/>
      <c r="BR1506" s="5"/>
      <c r="BS1506" s="5"/>
      <c r="BT1506" s="5"/>
      <c r="BU1506" s="5"/>
      <c r="BV1506" s="5"/>
      <c r="BW1506" s="5"/>
      <c r="BX1506" s="5"/>
      <c r="BY1506" s="5"/>
      <c r="BZ1506" s="5"/>
      <c r="CA1506" s="5"/>
      <c r="CB1506" s="5"/>
      <c r="CC1506" s="5"/>
      <c r="CD1506" s="5"/>
      <c r="CE1506" s="5"/>
      <c r="CF1506" s="5"/>
      <c r="CG1506" s="5"/>
      <c r="CH1506" s="5"/>
      <c r="CI1506" s="5"/>
      <c r="CJ1506" s="5"/>
      <c r="CK1506" s="5"/>
      <c r="CL1506" s="5"/>
      <c r="CM1506" s="5"/>
      <c r="CN1506" s="5"/>
      <c r="CO1506" s="5"/>
      <c r="CP1506" s="5"/>
      <c r="CQ1506" s="5"/>
      <c r="CR1506" s="5"/>
      <c r="CS1506" s="5"/>
      <c r="CT1506" s="5"/>
      <c r="CU1506" s="5"/>
      <c r="CV1506" s="5"/>
      <c r="CW1506" s="5"/>
      <c r="CX1506" s="5"/>
      <c r="CY1506" s="5"/>
      <c r="CZ1506" s="5"/>
      <c r="DA1506" s="5"/>
      <c r="DB1506" s="5"/>
      <c r="DC1506" s="5"/>
      <c r="DD1506" s="5"/>
      <c r="DE1506" s="5"/>
      <c r="DF1506" s="5"/>
      <c r="DG1506" s="5"/>
      <c r="DH1506" s="5"/>
      <c r="DI1506" s="5"/>
      <c r="DJ1506" s="5"/>
      <c r="DK1506" s="5"/>
      <c r="DL1506" s="5"/>
    </row>
    <row r="1507" spans="1:116" s="1" customFormat="1" ht="33" customHeight="1">
      <c r="A1507" s="13"/>
      <c r="B1507" s="48">
        <v>10</v>
      </c>
      <c r="C1507" s="55" t="s">
        <v>2378</v>
      </c>
      <c r="D1507" s="56" t="s">
        <v>2379</v>
      </c>
      <c r="E1507" s="57">
        <v>697</v>
      </c>
      <c r="F1507" s="51"/>
      <c r="G1507" s="51"/>
      <c r="H1507" s="52">
        <f t="shared" si="27"/>
        <v>697</v>
      </c>
      <c r="I1507" s="56" t="s">
        <v>419</v>
      </c>
      <c r="J1507" s="51"/>
      <c r="K1507" s="51"/>
      <c r="L1507" s="51"/>
      <c r="M1507" s="51"/>
      <c r="N1507" s="51"/>
      <c r="O1507" s="30" t="s">
        <v>2380</v>
      </c>
      <c r="P1507" s="30" t="s">
        <v>435</v>
      </c>
      <c r="Q1507" s="51"/>
      <c r="R1507" s="51"/>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c r="AX1507" s="5"/>
      <c r="AY1507" s="5"/>
      <c r="AZ1507" s="5"/>
      <c r="BA1507" s="5"/>
      <c r="BB1507" s="5"/>
      <c r="BC1507" s="5"/>
      <c r="BD1507" s="5"/>
      <c r="BE1507" s="5"/>
      <c r="BF1507" s="5"/>
      <c r="BG1507" s="5"/>
      <c r="BH1507" s="5"/>
      <c r="BI1507" s="5"/>
      <c r="BJ1507" s="5"/>
      <c r="BK1507" s="5"/>
      <c r="BL1507" s="5"/>
      <c r="BM1507" s="5"/>
      <c r="BN1507" s="5"/>
      <c r="BO1507" s="5"/>
      <c r="BP1507" s="5"/>
      <c r="BQ1507" s="5"/>
      <c r="BR1507" s="5"/>
      <c r="BS1507" s="5"/>
      <c r="BT1507" s="5"/>
      <c r="BU1507" s="5"/>
      <c r="BV1507" s="5"/>
      <c r="BW1507" s="5"/>
      <c r="BX1507" s="5"/>
      <c r="BY1507" s="5"/>
      <c r="BZ1507" s="5"/>
      <c r="CA1507" s="5"/>
      <c r="CB1507" s="5"/>
      <c r="CC1507" s="5"/>
      <c r="CD1507" s="5"/>
      <c r="CE1507" s="5"/>
      <c r="CF1507" s="5"/>
      <c r="CG1507" s="5"/>
      <c r="CH1507" s="5"/>
      <c r="CI1507" s="5"/>
      <c r="CJ1507" s="5"/>
      <c r="CK1507" s="5"/>
      <c r="CL1507" s="5"/>
      <c r="CM1507" s="5"/>
      <c r="CN1507" s="5"/>
      <c r="CO1507" s="5"/>
      <c r="CP1507" s="5"/>
      <c r="CQ1507" s="5"/>
      <c r="CR1507" s="5"/>
      <c r="CS1507" s="5"/>
      <c r="CT1507" s="5"/>
      <c r="CU1507" s="5"/>
      <c r="CV1507" s="5"/>
      <c r="CW1507" s="5"/>
      <c r="CX1507" s="5"/>
      <c r="CY1507" s="5"/>
      <c r="CZ1507" s="5"/>
      <c r="DA1507" s="5"/>
      <c r="DB1507" s="5"/>
      <c r="DC1507" s="5"/>
      <c r="DD1507" s="5"/>
      <c r="DE1507" s="5"/>
      <c r="DF1507" s="5"/>
      <c r="DG1507" s="5"/>
      <c r="DH1507" s="5"/>
      <c r="DI1507" s="5"/>
      <c r="DJ1507" s="5"/>
      <c r="DK1507" s="5"/>
      <c r="DL1507" s="5"/>
    </row>
    <row r="1508" spans="1:116" s="1" customFormat="1" ht="33" customHeight="1">
      <c r="A1508" s="13"/>
      <c r="B1508" s="48">
        <v>11</v>
      </c>
      <c r="C1508" s="55" t="s">
        <v>2381</v>
      </c>
      <c r="D1508" s="56" t="s">
        <v>2382</v>
      </c>
      <c r="E1508" s="57">
        <v>14500</v>
      </c>
      <c r="F1508" s="51"/>
      <c r="G1508" s="51"/>
      <c r="H1508" s="52">
        <f t="shared" si="27"/>
        <v>14500</v>
      </c>
      <c r="I1508" s="56" t="s">
        <v>419</v>
      </c>
      <c r="J1508" s="51"/>
      <c r="K1508" s="51"/>
      <c r="L1508" s="51"/>
      <c r="M1508" s="51"/>
      <c r="N1508" s="51"/>
      <c r="O1508" s="30" t="s">
        <v>2383</v>
      </c>
      <c r="P1508" s="30" t="s">
        <v>435</v>
      </c>
      <c r="Q1508" s="51"/>
      <c r="R1508" s="51"/>
      <c r="S1508" s="5"/>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5"/>
      <c r="BJ1508" s="5"/>
      <c r="BK1508" s="5"/>
      <c r="BL1508" s="5"/>
      <c r="BM1508" s="5"/>
      <c r="BN1508" s="5"/>
      <c r="BO1508" s="5"/>
      <c r="BP1508" s="5"/>
      <c r="BQ1508" s="5"/>
      <c r="BR1508" s="5"/>
      <c r="BS1508" s="5"/>
      <c r="BT1508" s="5"/>
      <c r="BU1508" s="5"/>
      <c r="BV1508" s="5"/>
      <c r="BW1508" s="5"/>
      <c r="BX1508" s="5"/>
      <c r="BY1508" s="5"/>
      <c r="BZ1508" s="5"/>
      <c r="CA1508" s="5"/>
      <c r="CB1508" s="5"/>
      <c r="CC1508" s="5"/>
      <c r="CD1508" s="5"/>
      <c r="CE1508" s="5"/>
      <c r="CF1508" s="5"/>
      <c r="CG1508" s="5"/>
      <c r="CH1508" s="5"/>
      <c r="CI1508" s="5"/>
      <c r="CJ1508" s="5"/>
      <c r="CK1508" s="5"/>
      <c r="CL1508" s="5"/>
      <c r="CM1508" s="5"/>
      <c r="CN1508" s="5"/>
      <c r="CO1508" s="5"/>
      <c r="CP1508" s="5"/>
      <c r="CQ1508" s="5"/>
      <c r="CR1508" s="5"/>
      <c r="CS1508" s="5"/>
      <c r="CT1508" s="5"/>
      <c r="CU1508" s="5"/>
      <c r="CV1508" s="5"/>
      <c r="CW1508" s="5"/>
      <c r="CX1508" s="5"/>
      <c r="CY1508" s="5"/>
      <c r="CZ1508" s="5"/>
      <c r="DA1508" s="5"/>
      <c r="DB1508" s="5"/>
      <c r="DC1508" s="5"/>
      <c r="DD1508" s="5"/>
      <c r="DE1508" s="5"/>
      <c r="DF1508" s="5"/>
      <c r="DG1508" s="5"/>
      <c r="DH1508" s="5"/>
      <c r="DI1508" s="5"/>
      <c r="DJ1508" s="5"/>
      <c r="DK1508" s="5"/>
      <c r="DL1508" s="5"/>
    </row>
    <row r="1509" spans="1:116" s="1" customFormat="1" ht="33" customHeight="1">
      <c r="A1509" s="13"/>
      <c r="B1509" s="48">
        <v>12</v>
      </c>
      <c r="C1509" s="56" t="s">
        <v>412</v>
      </c>
      <c r="D1509" s="56" t="s">
        <v>413</v>
      </c>
      <c r="E1509" s="58">
        <v>8000</v>
      </c>
      <c r="F1509" s="51"/>
      <c r="G1509" s="51"/>
      <c r="H1509" s="52">
        <f t="shared" si="27"/>
        <v>8000</v>
      </c>
      <c r="I1509" s="59" t="s">
        <v>416</v>
      </c>
      <c r="J1509" s="51"/>
      <c r="K1509" s="51"/>
      <c r="L1509" s="51"/>
      <c r="M1509" s="51"/>
      <c r="N1509" s="51"/>
      <c r="O1509" s="16" t="s">
        <v>436</v>
      </c>
      <c r="P1509" s="16" t="s">
        <v>2384</v>
      </c>
      <c r="Q1509" s="51"/>
      <c r="R1509" s="51"/>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5"/>
      <c r="BF1509" s="5"/>
      <c r="BG1509" s="5"/>
      <c r="BH1509" s="5"/>
      <c r="BI1509" s="5"/>
      <c r="BJ1509" s="5"/>
      <c r="BK1509" s="5"/>
      <c r="BL1509" s="5"/>
      <c r="BM1509" s="5"/>
      <c r="BN1509" s="5"/>
      <c r="BO1509" s="5"/>
      <c r="BP1509" s="5"/>
      <c r="BQ1509" s="5"/>
      <c r="BR1509" s="5"/>
      <c r="BS1509" s="5"/>
      <c r="BT1509" s="5"/>
      <c r="BU1509" s="5"/>
      <c r="BV1509" s="5"/>
      <c r="BW1509" s="5"/>
      <c r="BX1509" s="5"/>
      <c r="BY1509" s="5"/>
      <c r="BZ1509" s="5"/>
      <c r="CA1509" s="5"/>
      <c r="CB1509" s="5"/>
      <c r="CC1509" s="5"/>
      <c r="CD1509" s="5"/>
      <c r="CE1509" s="5"/>
      <c r="CF1509" s="5"/>
      <c r="CG1509" s="5"/>
      <c r="CH1509" s="5"/>
      <c r="CI1509" s="5"/>
      <c r="CJ1509" s="5"/>
      <c r="CK1509" s="5"/>
      <c r="CL1509" s="5"/>
      <c r="CM1509" s="5"/>
      <c r="CN1509" s="5"/>
      <c r="CO1509" s="5"/>
      <c r="CP1509" s="5"/>
      <c r="CQ1509" s="5"/>
      <c r="CR1509" s="5"/>
      <c r="CS1509" s="5"/>
      <c r="CT1509" s="5"/>
      <c r="CU1509" s="5"/>
      <c r="CV1509" s="5"/>
      <c r="CW1509" s="5"/>
      <c r="CX1509" s="5"/>
      <c r="CY1509" s="5"/>
      <c r="CZ1509" s="5"/>
      <c r="DA1509" s="5"/>
      <c r="DB1509" s="5"/>
      <c r="DC1509" s="5"/>
      <c r="DD1509" s="5"/>
      <c r="DE1509" s="5"/>
      <c r="DF1509" s="5"/>
      <c r="DG1509" s="5"/>
      <c r="DH1509" s="5"/>
      <c r="DI1509" s="5"/>
      <c r="DJ1509" s="5"/>
      <c r="DK1509" s="5"/>
      <c r="DL1509" s="5"/>
    </row>
    <row r="1510" spans="1:116" s="1" customFormat="1" ht="33" customHeight="1">
      <c r="A1510" s="13"/>
      <c r="B1510" s="48">
        <v>13</v>
      </c>
      <c r="C1510" s="56" t="s">
        <v>414</v>
      </c>
      <c r="D1510" s="56" t="s">
        <v>415</v>
      </c>
      <c r="E1510" s="58">
        <v>8600</v>
      </c>
      <c r="F1510" s="51"/>
      <c r="G1510" s="51"/>
      <c r="H1510" s="52">
        <f t="shared" si="27"/>
        <v>8600</v>
      </c>
      <c r="I1510" s="59" t="s">
        <v>420</v>
      </c>
      <c r="J1510" s="51"/>
      <c r="K1510" s="51"/>
      <c r="L1510" s="51"/>
      <c r="M1510" s="51"/>
      <c r="N1510" s="51"/>
      <c r="O1510" s="16" t="s">
        <v>437</v>
      </c>
      <c r="P1510" s="16" t="s">
        <v>438</v>
      </c>
      <c r="Q1510" s="51"/>
      <c r="R1510" s="51"/>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c r="DH1510" s="5"/>
      <c r="DI1510" s="5"/>
      <c r="DJ1510" s="5"/>
      <c r="DK1510" s="5"/>
      <c r="DL1510" s="5"/>
    </row>
    <row r="1511" spans="1:116" s="1" customFormat="1" ht="33" customHeight="1">
      <c r="A1511" s="13"/>
      <c r="B1511" s="48">
        <v>14</v>
      </c>
      <c r="C1511" s="56" t="s">
        <v>4274</v>
      </c>
      <c r="D1511" s="56" t="s">
        <v>4275</v>
      </c>
      <c r="E1511" s="58">
        <v>6900</v>
      </c>
      <c r="F1511" s="51"/>
      <c r="G1511" s="51"/>
      <c r="H1511" s="52">
        <f t="shared" si="27"/>
        <v>6900</v>
      </c>
      <c r="I1511" s="59" t="s">
        <v>416</v>
      </c>
      <c r="J1511" s="51"/>
      <c r="K1511" s="51"/>
      <c r="L1511" s="51"/>
      <c r="M1511" s="51"/>
      <c r="N1511" s="51"/>
      <c r="O1511" s="16" t="s">
        <v>4276</v>
      </c>
      <c r="P1511" s="16" t="s">
        <v>4277</v>
      </c>
      <c r="Q1511" s="51"/>
      <c r="R1511" s="51"/>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c r="BO1511" s="5"/>
      <c r="BP1511" s="5"/>
      <c r="BQ1511" s="5"/>
      <c r="BR1511" s="5"/>
      <c r="BS1511" s="5"/>
      <c r="BT1511" s="5"/>
      <c r="BU1511" s="5"/>
      <c r="BV1511" s="5"/>
      <c r="BW1511" s="5"/>
      <c r="BX1511" s="5"/>
      <c r="BY1511" s="5"/>
      <c r="BZ1511" s="5"/>
      <c r="CA1511" s="5"/>
      <c r="CB1511" s="5"/>
      <c r="CC1511" s="5"/>
      <c r="CD1511" s="5"/>
      <c r="CE1511" s="5"/>
      <c r="CF1511" s="5"/>
      <c r="CG1511" s="5"/>
      <c r="CH1511" s="5"/>
      <c r="CI1511" s="5"/>
      <c r="CJ1511" s="5"/>
      <c r="CK1511" s="5"/>
      <c r="CL1511" s="5"/>
      <c r="CM1511" s="5"/>
      <c r="CN1511" s="5"/>
      <c r="CO1511" s="5"/>
      <c r="CP1511" s="5"/>
      <c r="CQ1511" s="5"/>
      <c r="CR1511" s="5"/>
      <c r="CS1511" s="5"/>
      <c r="CT1511" s="5"/>
      <c r="CU1511" s="5"/>
      <c r="CV1511" s="5"/>
      <c r="CW1511" s="5"/>
      <c r="CX1511" s="5"/>
      <c r="CY1511" s="5"/>
      <c r="CZ1511" s="5"/>
      <c r="DA1511" s="5"/>
      <c r="DB1511" s="5"/>
      <c r="DC1511" s="5"/>
      <c r="DD1511" s="5"/>
      <c r="DE1511" s="5"/>
      <c r="DF1511" s="5"/>
      <c r="DG1511" s="5"/>
      <c r="DH1511" s="5"/>
      <c r="DI1511" s="5"/>
      <c r="DJ1511" s="5"/>
      <c r="DK1511" s="5"/>
      <c r="DL1511" s="5"/>
    </row>
    <row r="1512" spans="1:116" s="1" customFormat="1" ht="33" customHeight="1">
      <c r="A1512" s="13"/>
      <c r="B1512" s="48">
        <v>15</v>
      </c>
      <c r="C1512" s="56" t="s">
        <v>4939</v>
      </c>
      <c r="D1512" s="56" t="s">
        <v>4940</v>
      </c>
      <c r="E1512" s="58">
        <v>2784544</v>
      </c>
      <c r="F1512" s="51">
        <v>804905</v>
      </c>
      <c r="G1512" s="51"/>
      <c r="H1512" s="52">
        <f t="shared" si="27"/>
        <v>1979639</v>
      </c>
      <c r="I1512" s="59" t="s">
        <v>416</v>
      </c>
      <c r="J1512" s="51"/>
      <c r="K1512" s="51"/>
      <c r="L1512" s="51"/>
      <c r="M1512" s="51"/>
      <c r="N1512" s="51"/>
      <c r="O1512" s="16" t="s">
        <v>4941</v>
      </c>
      <c r="P1512" s="16" t="s">
        <v>4942</v>
      </c>
      <c r="Q1512" s="51"/>
      <c r="R1512" s="51"/>
      <c r="S1512" s="5"/>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c r="BU1512" s="5"/>
      <c r="BV1512" s="5"/>
      <c r="BW1512" s="5"/>
      <c r="BX1512" s="5"/>
      <c r="BY1512" s="5"/>
      <c r="BZ1512" s="5"/>
      <c r="CA1512" s="5"/>
      <c r="CB1512" s="5"/>
      <c r="CC1512" s="5"/>
      <c r="CD1512" s="5"/>
      <c r="CE1512" s="5"/>
      <c r="CF1512" s="5"/>
      <c r="CG1512" s="5"/>
      <c r="CH1512" s="5"/>
      <c r="CI1512" s="5"/>
      <c r="CJ1512" s="5"/>
      <c r="CK1512" s="5"/>
      <c r="CL1512" s="5"/>
      <c r="CM1512" s="5"/>
      <c r="CN1512" s="5"/>
      <c r="CO1512" s="5"/>
      <c r="CP1512" s="5"/>
      <c r="CQ1512" s="5"/>
      <c r="CR1512" s="5"/>
      <c r="CS1512" s="5"/>
      <c r="CT1512" s="5"/>
      <c r="CU1512" s="5"/>
      <c r="CV1512" s="5"/>
      <c r="CW1512" s="5"/>
      <c r="CX1512" s="5"/>
      <c r="CY1512" s="5"/>
      <c r="CZ1512" s="5"/>
      <c r="DA1512" s="5"/>
      <c r="DB1512" s="5"/>
      <c r="DC1512" s="5"/>
      <c r="DD1512" s="5"/>
      <c r="DE1512" s="5"/>
      <c r="DF1512" s="5"/>
      <c r="DG1512" s="5"/>
      <c r="DH1512" s="5"/>
      <c r="DI1512" s="5"/>
      <c r="DJ1512" s="5"/>
      <c r="DK1512" s="5"/>
      <c r="DL1512" s="5"/>
    </row>
    <row r="1513" spans="1:116" s="1" customFormat="1" ht="33" customHeight="1">
      <c r="A1513" s="13"/>
      <c r="B1513" s="48">
        <v>16</v>
      </c>
      <c r="C1513" s="56" t="s">
        <v>4943</v>
      </c>
      <c r="D1513" s="56" t="s">
        <v>4944</v>
      </c>
      <c r="E1513" s="58">
        <v>16800</v>
      </c>
      <c r="F1513" s="51">
        <v>0</v>
      </c>
      <c r="G1513" s="51"/>
      <c r="H1513" s="52">
        <f t="shared" si="27"/>
        <v>16800</v>
      </c>
      <c r="I1513" s="59" t="s">
        <v>416</v>
      </c>
      <c r="J1513" s="51"/>
      <c r="K1513" s="51"/>
      <c r="L1513" s="51"/>
      <c r="M1513" s="51"/>
      <c r="N1513" s="51"/>
      <c r="O1513" s="16" t="s">
        <v>4945</v>
      </c>
      <c r="P1513" s="16" t="s">
        <v>4946</v>
      </c>
      <c r="Q1513" s="51"/>
      <c r="R1513" s="51"/>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c r="BI1513" s="5"/>
      <c r="BJ1513" s="5"/>
      <c r="BK1513" s="5"/>
      <c r="BL1513" s="5"/>
      <c r="BM1513" s="5"/>
      <c r="BN1513" s="5"/>
      <c r="BO1513" s="5"/>
      <c r="BP1513" s="5"/>
      <c r="BQ1513" s="5"/>
      <c r="BR1513" s="5"/>
      <c r="BS1513" s="5"/>
      <c r="BT1513" s="5"/>
      <c r="BU1513" s="5"/>
      <c r="BV1513" s="5"/>
      <c r="BW1513" s="5"/>
      <c r="BX1513" s="5"/>
      <c r="BY1513" s="5"/>
      <c r="BZ1513" s="5"/>
      <c r="CA1513" s="5"/>
      <c r="CB1513" s="5"/>
      <c r="CC1513" s="5"/>
      <c r="CD1513" s="5"/>
      <c r="CE1513" s="5"/>
      <c r="CF1513" s="5"/>
      <c r="CG1513" s="5"/>
      <c r="CH1513" s="5"/>
      <c r="CI1513" s="5"/>
      <c r="CJ1513" s="5"/>
      <c r="CK1513" s="5"/>
      <c r="CL1513" s="5"/>
      <c r="CM1513" s="5"/>
      <c r="CN1513" s="5"/>
      <c r="CO1513" s="5"/>
      <c r="CP1513" s="5"/>
      <c r="CQ1513" s="5"/>
      <c r="CR1513" s="5"/>
      <c r="CS1513" s="5"/>
      <c r="CT1513" s="5"/>
      <c r="CU1513" s="5"/>
      <c r="CV1513" s="5"/>
      <c r="CW1513" s="5"/>
      <c r="CX1513" s="5"/>
      <c r="CY1513" s="5"/>
      <c r="CZ1513" s="5"/>
      <c r="DA1513" s="5"/>
      <c r="DB1513" s="5"/>
      <c r="DC1513" s="5"/>
      <c r="DD1513" s="5"/>
      <c r="DE1513" s="5"/>
      <c r="DF1513" s="5"/>
      <c r="DG1513" s="5"/>
      <c r="DH1513" s="5"/>
      <c r="DI1513" s="5"/>
      <c r="DJ1513" s="5"/>
      <c r="DK1513" s="5"/>
      <c r="DL1513" s="5"/>
    </row>
    <row r="1514" spans="1:116" s="1" customFormat="1" ht="33" customHeight="1">
      <c r="A1514" s="13"/>
      <c r="B1514" s="48">
        <v>17</v>
      </c>
      <c r="C1514" s="56" t="s">
        <v>5638</v>
      </c>
      <c r="D1514" s="56" t="s">
        <v>5635</v>
      </c>
      <c r="E1514" s="58">
        <v>84000</v>
      </c>
      <c r="F1514" s="51"/>
      <c r="G1514" s="51"/>
      <c r="H1514" s="52">
        <f t="shared" si="27"/>
        <v>84000</v>
      </c>
      <c r="I1514" s="59" t="s">
        <v>416</v>
      </c>
      <c r="J1514" s="51"/>
      <c r="K1514" s="51"/>
      <c r="L1514" s="51"/>
      <c r="M1514" s="51"/>
      <c r="N1514" s="51"/>
      <c r="O1514" s="16" t="s">
        <v>5636</v>
      </c>
      <c r="P1514" s="16" t="s">
        <v>5637</v>
      </c>
      <c r="Q1514" s="51"/>
      <c r="R1514" s="51"/>
      <c r="S1514" s="5"/>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c r="BI1514" s="5"/>
      <c r="BJ1514" s="5"/>
      <c r="BK1514" s="5"/>
      <c r="BL1514" s="5"/>
      <c r="BM1514" s="5"/>
      <c r="BN1514" s="5"/>
      <c r="BO1514" s="5"/>
      <c r="BP1514" s="5"/>
      <c r="BQ1514" s="5"/>
      <c r="BR1514" s="5"/>
      <c r="BS1514" s="5"/>
      <c r="BT1514" s="5"/>
      <c r="BU1514" s="5"/>
      <c r="BV1514" s="5"/>
      <c r="BW1514" s="5"/>
      <c r="BX1514" s="5"/>
      <c r="BY1514" s="5"/>
      <c r="BZ1514" s="5"/>
      <c r="CA1514" s="5"/>
      <c r="CB1514" s="5"/>
      <c r="CC1514" s="5"/>
      <c r="CD1514" s="5"/>
      <c r="CE1514" s="5"/>
      <c r="CF1514" s="5"/>
      <c r="CG1514" s="5"/>
      <c r="CH1514" s="5"/>
      <c r="CI1514" s="5"/>
      <c r="CJ1514" s="5"/>
      <c r="CK1514" s="5"/>
      <c r="CL1514" s="5"/>
      <c r="CM1514" s="5"/>
      <c r="CN1514" s="5"/>
      <c r="CO1514" s="5"/>
      <c r="CP1514" s="5"/>
      <c r="CQ1514" s="5"/>
      <c r="CR1514" s="5"/>
      <c r="CS1514" s="5"/>
      <c r="CT1514" s="5"/>
      <c r="CU1514" s="5"/>
      <c r="CV1514" s="5"/>
      <c r="CW1514" s="5"/>
      <c r="CX1514" s="5"/>
      <c r="CY1514" s="5"/>
      <c r="CZ1514" s="5"/>
      <c r="DA1514" s="5"/>
      <c r="DB1514" s="5"/>
      <c r="DC1514" s="5"/>
      <c r="DD1514" s="5"/>
      <c r="DE1514" s="5"/>
      <c r="DF1514" s="5"/>
      <c r="DG1514" s="5"/>
      <c r="DH1514" s="5"/>
      <c r="DI1514" s="5"/>
      <c r="DJ1514" s="5"/>
      <c r="DK1514" s="5"/>
      <c r="DL1514" s="5"/>
    </row>
    <row r="1515" spans="8:116" s="1" customFormat="1" ht="33" customHeight="1">
      <c r="H1515" s="52">
        <f t="shared" si="27"/>
        <v>0</v>
      </c>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5"/>
      <c r="BC1515" s="5"/>
      <c r="BD1515" s="5"/>
      <c r="BE1515" s="5"/>
      <c r="BF1515" s="5"/>
      <c r="BG1515" s="5"/>
      <c r="BH1515" s="5"/>
      <c r="BI1515" s="5"/>
      <c r="BJ1515" s="5"/>
      <c r="BK1515" s="5"/>
      <c r="BL1515" s="5"/>
      <c r="BM1515" s="5"/>
      <c r="BN1515" s="5"/>
      <c r="BO1515" s="5"/>
      <c r="BP1515" s="5"/>
      <c r="BQ1515" s="5"/>
      <c r="BR1515" s="5"/>
      <c r="BS1515" s="5"/>
      <c r="BT1515" s="5"/>
      <c r="BU1515" s="5"/>
      <c r="BV1515" s="5"/>
      <c r="BW1515" s="5"/>
      <c r="BX1515" s="5"/>
      <c r="BY1515" s="5"/>
      <c r="BZ1515" s="5"/>
      <c r="CA1515" s="5"/>
      <c r="CB1515" s="5"/>
      <c r="CC1515" s="5"/>
      <c r="CD1515" s="5"/>
      <c r="CE1515" s="5"/>
      <c r="CF1515" s="5"/>
      <c r="CG1515" s="5"/>
      <c r="CH1515" s="5"/>
      <c r="CI1515" s="5"/>
      <c r="CJ1515" s="5"/>
      <c r="CK1515" s="5"/>
      <c r="CL1515" s="5"/>
      <c r="CM1515" s="5"/>
      <c r="CN1515" s="5"/>
      <c r="CO1515" s="5"/>
      <c r="CP1515" s="5"/>
      <c r="CQ1515" s="5"/>
      <c r="CR1515" s="5"/>
      <c r="CS1515" s="5"/>
      <c r="CT1515" s="5"/>
      <c r="CU1515" s="5"/>
      <c r="CV1515" s="5"/>
      <c r="CW1515" s="5"/>
      <c r="CX1515" s="5"/>
      <c r="CY1515" s="5"/>
      <c r="CZ1515" s="5"/>
      <c r="DA1515" s="5"/>
      <c r="DB1515" s="5"/>
      <c r="DC1515" s="5"/>
      <c r="DD1515" s="5"/>
      <c r="DE1515" s="5"/>
      <c r="DF1515" s="5"/>
      <c r="DG1515" s="5"/>
      <c r="DH1515" s="5"/>
      <c r="DI1515" s="5"/>
      <c r="DJ1515" s="5"/>
      <c r="DK1515" s="5"/>
      <c r="DL1515" s="5"/>
    </row>
    <row r="1516" spans="1:116" s="1" customFormat="1" ht="17.25" customHeight="1">
      <c r="A1516" s="149" t="s">
        <v>53</v>
      </c>
      <c r="B1516" s="516" t="s">
        <v>54</v>
      </c>
      <c r="C1516" s="517"/>
      <c r="D1516" s="517"/>
      <c r="E1516" s="517"/>
      <c r="F1516" s="517"/>
      <c r="G1516" s="517"/>
      <c r="H1516" s="517"/>
      <c r="I1516" s="517"/>
      <c r="J1516" s="517"/>
      <c r="K1516" s="517"/>
      <c r="L1516" s="517"/>
      <c r="M1516" s="517"/>
      <c r="N1516" s="517"/>
      <c r="O1516" s="517"/>
      <c r="P1516" s="517"/>
      <c r="Q1516" s="517"/>
      <c r="R1516" s="518"/>
      <c r="S1516" s="5"/>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c r="AT1516" s="5"/>
      <c r="AU1516" s="5"/>
      <c r="AV1516" s="5"/>
      <c r="AW1516" s="5"/>
      <c r="AX1516" s="5"/>
      <c r="AY1516" s="5"/>
      <c r="AZ1516" s="5"/>
      <c r="BA1516" s="5"/>
      <c r="BB1516" s="5"/>
      <c r="BC1516" s="5"/>
      <c r="BD1516" s="5"/>
      <c r="BE1516" s="5"/>
      <c r="BF1516" s="5"/>
      <c r="BG1516" s="5"/>
      <c r="BH1516" s="5"/>
      <c r="BI1516" s="5"/>
      <c r="BJ1516" s="5"/>
      <c r="BK1516" s="5"/>
      <c r="BL1516" s="5"/>
      <c r="BM1516" s="5"/>
      <c r="BN1516" s="5"/>
      <c r="BO1516" s="5"/>
      <c r="BP1516" s="5"/>
      <c r="BQ1516" s="5"/>
      <c r="BR1516" s="5"/>
      <c r="BS1516" s="5"/>
      <c r="BT1516" s="5"/>
      <c r="BU1516" s="5"/>
      <c r="BV1516" s="5"/>
      <c r="BW1516" s="5"/>
      <c r="BX1516" s="5"/>
      <c r="BY1516" s="5"/>
      <c r="BZ1516" s="5"/>
      <c r="CA1516" s="5"/>
      <c r="CB1516" s="5"/>
      <c r="CC1516" s="5"/>
      <c r="CD1516" s="5"/>
      <c r="CE1516" s="5"/>
      <c r="CF1516" s="5"/>
      <c r="CG1516" s="5"/>
      <c r="CH1516" s="5"/>
      <c r="CI1516" s="5"/>
      <c r="CJ1516" s="5"/>
      <c r="CK1516" s="5"/>
      <c r="CL1516" s="5"/>
      <c r="CM1516" s="5"/>
      <c r="CN1516" s="5"/>
      <c r="CO1516" s="5"/>
      <c r="CP1516" s="5"/>
      <c r="CQ1516" s="5"/>
      <c r="CR1516" s="5"/>
      <c r="CS1516" s="5"/>
      <c r="CT1516" s="5"/>
      <c r="CU1516" s="5"/>
      <c r="CV1516" s="5"/>
      <c r="CW1516" s="5"/>
      <c r="CX1516" s="5"/>
      <c r="CY1516" s="5"/>
      <c r="CZ1516" s="5"/>
      <c r="DA1516" s="5"/>
      <c r="DB1516" s="5"/>
      <c r="DC1516" s="5"/>
      <c r="DD1516" s="5"/>
      <c r="DE1516" s="5"/>
      <c r="DF1516" s="5"/>
      <c r="DG1516" s="5"/>
      <c r="DH1516" s="5"/>
      <c r="DI1516" s="5"/>
      <c r="DJ1516" s="5"/>
      <c r="DK1516" s="5"/>
      <c r="DL1516" s="5"/>
    </row>
    <row r="1517" spans="1:116" s="1" customFormat="1" ht="13.5" customHeight="1">
      <c r="A1517" s="13"/>
      <c r="B1517" s="24" t="s">
        <v>30</v>
      </c>
      <c r="C1517" s="24">
        <v>117</v>
      </c>
      <c r="D1517" s="24"/>
      <c r="E1517" s="67">
        <f>SUM(E1518:E1654)</f>
        <v>1194859</v>
      </c>
      <c r="F1517" s="67">
        <f>SUM(F1518:F1654)</f>
        <v>200</v>
      </c>
      <c r="G1517" s="67">
        <f>SUM(G1518:G1654)</f>
        <v>0</v>
      </c>
      <c r="H1517" s="67">
        <f>SUM(H1518:H1654)</f>
        <v>1194659</v>
      </c>
      <c r="I1517" s="24"/>
      <c r="J1517" s="24"/>
      <c r="K1517" s="24"/>
      <c r="L1517" s="24"/>
      <c r="M1517" s="24"/>
      <c r="N1517" s="24"/>
      <c r="O1517" s="24"/>
      <c r="P1517" s="24"/>
      <c r="Q1517" s="24"/>
      <c r="R1517" s="24"/>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c r="AX1517" s="5"/>
      <c r="AY1517" s="5"/>
      <c r="AZ1517" s="5"/>
      <c r="BA1517" s="5"/>
      <c r="BB1517" s="5"/>
      <c r="BC1517" s="5"/>
      <c r="BD1517" s="5"/>
      <c r="BE1517" s="5"/>
      <c r="BF1517" s="5"/>
      <c r="BG1517" s="5"/>
      <c r="BH1517" s="5"/>
      <c r="BI1517" s="5"/>
      <c r="BJ1517" s="5"/>
      <c r="BK1517" s="5"/>
      <c r="BL1517" s="5"/>
      <c r="BM1517" s="5"/>
      <c r="BN1517" s="5"/>
      <c r="BO1517" s="5"/>
      <c r="BP1517" s="5"/>
      <c r="BQ1517" s="5"/>
      <c r="BR1517" s="5"/>
      <c r="BS1517" s="5"/>
      <c r="BT1517" s="5"/>
      <c r="BU1517" s="5"/>
      <c r="BV1517" s="5"/>
      <c r="BW1517" s="5"/>
      <c r="BX1517" s="5"/>
      <c r="BY1517" s="5"/>
      <c r="BZ1517" s="5"/>
      <c r="CA1517" s="5"/>
      <c r="CB1517" s="5"/>
      <c r="CC1517" s="5"/>
      <c r="CD1517" s="5"/>
      <c r="CE1517" s="5"/>
      <c r="CF1517" s="5"/>
      <c r="CG1517" s="5"/>
      <c r="CH1517" s="5"/>
      <c r="CI1517" s="5"/>
      <c r="CJ1517" s="5"/>
      <c r="CK1517" s="5"/>
      <c r="CL1517" s="5"/>
      <c r="CM1517" s="5"/>
      <c r="CN1517" s="5"/>
      <c r="CO1517" s="5"/>
      <c r="CP1517" s="5"/>
      <c r="CQ1517" s="5"/>
      <c r="CR1517" s="5"/>
      <c r="CS1517" s="5"/>
      <c r="CT1517" s="5"/>
      <c r="CU1517" s="5"/>
      <c r="CV1517" s="5"/>
      <c r="CW1517" s="5"/>
      <c r="CX1517" s="5"/>
      <c r="CY1517" s="5"/>
      <c r="CZ1517" s="5"/>
      <c r="DA1517" s="5"/>
      <c r="DB1517" s="5"/>
      <c r="DC1517" s="5"/>
      <c r="DD1517" s="5"/>
      <c r="DE1517" s="5"/>
      <c r="DF1517" s="5"/>
      <c r="DG1517" s="5"/>
      <c r="DH1517" s="5"/>
      <c r="DI1517" s="5"/>
      <c r="DJ1517" s="5"/>
      <c r="DK1517" s="5"/>
      <c r="DL1517" s="5"/>
    </row>
    <row r="1518" spans="1:116" s="1" customFormat="1" ht="35.25" customHeight="1">
      <c r="A1518" s="209"/>
      <c r="B1518" s="210">
        <v>1</v>
      </c>
      <c r="C1518" s="194" t="s">
        <v>551</v>
      </c>
      <c r="D1518" s="194" t="s">
        <v>552</v>
      </c>
      <c r="E1518" s="60">
        <v>3200</v>
      </c>
      <c r="F1518" s="154">
        <v>200</v>
      </c>
      <c r="G1518" s="210"/>
      <c r="H1518" s="221">
        <f>E1518-F1518-G1518</f>
        <v>3000</v>
      </c>
      <c r="I1518" s="69" t="s">
        <v>565</v>
      </c>
      <c r="J1518" s="210"/>
      <c r="K1518" s="210"/>
      <c r="L1518" s="210"/>
      <c r="M1518" s="210"/>
      <c r="N1518" s="210"/>
      <c r="O1518" s="69" t="s">
        <v>566</v>
      </c>
      <c r="P1518" s="69" t="s">
        <v>567</v>
      </c>
      <c r="Q1518" s="210"/>
      <c r="R1518" s="211"/>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c r="AX1518" s="5"/>
      <c r="AY1518" s="5"/>
      <c r="AZ1518" s="5"/>
      <c r="BA1518" s="5"/>
      <c r="BB1518" s="5"/>
      <c r="BC1518" s="5"/>
      <c r="BD1518" s="5"/>
      <c r="BE1518" s="5"/>
      <c r="BF1518" s="5"/>
      <c r="BG1518" s="5"/>
      <c r="BH1518" s="5"/>
      <c r="BI1518" s="5"/>
      <c r="BJ1518" s="5"/>
      <c r="BK1518" s="5"/>
      <c r="BL1518" s="5"/>
      <c r="BM1518" s="5"/>
      <c r="BN1518" s="5"/>
      <c r="BO1518" s="5"/>
      <c r="BP1518" s="5"/>
      <c r="BQ1518" s="5"/>
      <c r="BR1518" s="5"/>
      <c r="BS1518" s="5"/>
      <c r="BT1518" s="5"/>
      <c r="BU1518" s="5"/>
      <c r="BV1518" s="5"/>
      <c r="BW1518" s="5"/>
      <c r="BX1518" s="5"/>
      <c r="BY1518" s="5"/>
      <c r="BZ1518" s="5"/>
      <c r="CA1518" s="5"/>
      <c r="CB1518" s="5"/>
      <c r="CC1518" s="5"/>
      <c r="CD1518" s="5"/>
      <c r="CE1518" s="5"/>
      <c r="CF1518" s="5"/>
      <c r="CG1518" s="5"/>
      <c r="CH1518" s="5"/>
      <c r="CI1518" s="5"/>
      <c r="CJ1518" s="5"/>
      <c r="CK1518" s="5"/>
      <c r="CL1518" s="5"/>
      <c r="CM1518" s="5"/>
      <c r="CN1518" s="5"/>
      <c r="CO1518" s="5"/>
      <c r="CP1518" s="5"/>
      <c r="CQ1518" s="5"/>
      <c r="CR1518" s="5"/>
      <c r="CS1518" s="5"/>
      <c r="CT1518" s="5"/>
      <c r="CU1518" s="5"/>
      <c r="CV1518" s="5"/>
      <c r="CW1518" s="5"/>
      <c r="CX1518" s="5"/>
      <c r="CY1518" s="5"/>
      <c r="CZ1518" s="5"/>
      <c r="DA1518" s="5"/>
      <c r="DB1518" s="5"/>
      <c r="DC1518" s="5"/>
      <c r="DD1518" s="5"/>
      <c r="DE1518" s="5"/>
      <c r="DF1518" s="5"/>
      <c r="DG1518" s="5"/>
      <c r="DH1518" s="5"/>
      <c r="DI1518" s="5"/>
      <c r="DJ1518" s="5"/>
      <c r="DK1518" s="5"/>
      <c r="DL1518" s="5"/>
    </row>
    <row r="1519" spans="1:116" s="1" customFormat="1" ht="35.25" customHeight="1">
      <c r="A1519" s="212"/>
      <c r="B1519" s="213">
        <v>2</v>
      </c>
      <c r="C1519" s="194" t="s">
        <v>553</v>
      </c>
      <c r="D1519" s="194" t="s">
        <v>554</v>
      </c>
      <c r="E1519" s="60">
        <v>3141</v>
      </c>
      <c r="F1519" s="154"/>
      <c r="G1519" s="213"/>
      <c r="H1519" s="221">
        <f aca="true" t="shared" si="28" ref="H1519:H1582">E1519-F1519-G1519</f>
        <v>3141</v>
      </c>
      <c r="I1519" s="69" t="s">
        <v>565</v>
      </c>
      <c r="J1519" s="213"/>
      <c r="K1519" s="213"/>
      <c r="L1519" s="213"/>
      <c r="M1519" s="213"/>
      <c r="N1519" s="213"/>
      <c r="O1519" s="69" t="s">
        <v>568</v>
      </c>
      <c r="P1519" s="69" t="s">
        <v>569</v>
      </c>
      <c r="Q1519" s="213"/>
      <c r="R1519" s="214"/>
      <c r="S1519" s="5"/>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c r="AT1519" s="5"/>
      <c r="AU1519" s="5"/>
      <c r="AV1519" s="5"/>
      <c r="AW1519" s="5"/>
      <c r="AX1519" s="5"/>
      <c r="AY1519" s="5"/>
      <c r="AZ1519" s="5"/>
      <c r="BA1519" s="5"/>
      <c r="BB1519" s="5"/>
      <c r="BC1519" s="5"/>
      <c r="BD1519" s="5"/>
      <c r="BE1519" s="5"/>
      <c r="BF1519" s="5"/>
      <c r="BG1519" s="5"/>
      <c r="BH1519" s="5"/>
      <c r="BI1519" s="5"/>
      <c r="BJ1519" s="5"/>
      <c r="BK1519" s="5"/>
      <c r="BL1519" s="5"/>
      <c r="BM1519" s="5"/>
      <c r="BN1519" s="5"/>
      <c r="BO1519" s="5"/>
      <c r="BP1519" s="5"/>
      <c r="BQ1519" s="5"/>
      <c r="BR1519" s="5"/>
      <c r="BS1519" s="5"/>
      <c r="BT1519" s="5"/>
      <c r="BU1519" s="5"/>
      <c r="BV1519" s="5"/>
      <c r="BW1519" s="5"/>
      <c r="BX1519" s="5"/>
      <c r="BY1519" s="5"/>
      <c r="BZ1519" s="5"/>
      <c r="CA1519" s="5"/>
      <c r="CB1519" s="5"/>
      <c r="CC1519" s="5"/>
      <c r="CD1519" s="5"/>
      <c r="CE1519" s="5"/>
      <c r="CF1519" s="5"/>
      <c r="CG1519" s="5"/>
      <c r="CH1519" s="5"/>
      <c r="CI1519" s="5"/>
      <c r="CJ1519" s="5"/>
      <c r="CK1519" s="5"/>
      <c r="CL1519" s="5"/>
      <c r="CM1519" s="5"/>
      <c r="CN1519" s="5"/>
      <c r="CO1519" s="5"/>
      <c r="CP1519" s="5"/>
      <c r="CQ1519" s="5"/>
      <c r="CR1519" s="5"/>
      <c r="CS1519" s="5"/>
      <c r="CT1519" s="5"/>
      <c r="CU1519" s="5"/>
      <c r="CV1519" s="5"/>
      <c r="CW1519" s="5"/>
      <c r="CX1519" s="5"/>
      <c r="CY1519" s="5"/>
      <c r="CZ1519" s="5"/>
      <c r="DA1519" s="5"/>
      <c r="DB1519" s="5"/>
      <c r="DC1519" s="5"/>
      <c r="DD1519" s="5"/>
      <c r="DE1519" s="5"/>
      <c r="DF1519" s="5"/>
      <c r="DG1519" s="5"/>
      <c r="DH1519" s="5"/>
      <c r="DI1519" s="5"/>
      <c r="DJ1519" s="5"/>
      <c r="DK1519" s="5"/>
      <c r="DL1519" s="5"/>
    </row>
    <row r="1520" spans="1:116" s="1" customFormat="1" ht="35.25" customHeight="1">
      <c r="A1520" s="212"/>
      <c r="B1520" s="213">
        <v>3</v>
      </c>
      <c r="C1520" s="194" t="s">
        <v>555</v>
      </c>
      <c r="D1520" s="194" t="s">
        <v>554</v>
      </c>
      <c r="E1520" s="60">
        <v>1005</v>
      </c>
      <c r="F1520" s="154"/>
      <c r="G1520" s="213"/>
      <c r="H1520" s="221">
        <f t="shared" si="28"/>
        <v>1005</v>
      </c>
      <c r="I1520" s="69" t="s">
        <v>67</v>
      </c>
      <c r="J1520" s="213"/>
      <c r="K1520" s="213"/>
      <c r="L1520" s="213"/>
      <c r="M1520" s="213"/>
      <c r="N1520" s="213"/>
      <c r="O1520" s="69" t="s">
        <v>570</v>
      </c>
      <c r="P1520" s="69" t="s">
        <v>571</v>
      </c>
      <c r="Q1520" s="213"/>
      <c r="R1520" s="214"/>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c r="BI1520" s="5"/>
      <c r="BJ1520" s="5"/>
      <c r="BK1520" s="5"/>
      <c r="BL1520" s="5"/>
      <c r="BM1520" s="5"/>
      <c r="BN1520" s="5"/>
      <c r="BO1520" s="5"/>
      <c r="BP1520" s="5"/>
      <c r="BQ1520" s="5"/>
      <c r="BR1520" s="5"/>
      <c r="BS1520" s="5"/>
      <c r="BT1520" s="5"/>
      <c r="BU1520" s="5"/>
      <c r="BV1520" s="5"/>
      <c r="BW1520" s="5"/>
      <c r="BX1520" s="5"/>
      <c r="BY1520" s="5"/>
      <c r="BZ1520" s="5"/>
      <c r="CA1520" s="5"/>
      <c r="CB1520" s="5"/>
      <c r="CC1520" s="5"/>
      <c r="CD1520" s="5"/>
      <c r="CE1520" s="5"/>
      <c r="CF1520" s="5"/>
      <c r="CG1520" s="5"/>
      <c r="CH1520" s="5"/>
      <c r="CI1520" s="5"/>
      <c r="CJ1520" s="5"/>
      <c r="CK1520" s="5"/>
      <c r="CL1520" s="5"/>
      <c r="CM1520" s="5"/>
      <c r="CN1520" s="5"/>
      <c r="CO1520" s="5"/>
      <c r="CP1520" s="5"/>
      <c r="CQ1520" s="5"/>
      <c r="CR1520" s="5"/>
      <c r="CS1520" s="5"/>
      <c r="CT1520" s="5"/>
      <c r="CU1520" s="5"/>
      <c r="CV1520" s="5"/>
      <c r="CW1520" s="5"/>
      <c r="CX1520" s="5"/>
      <c r="CY1520" s="5"/>
      <c r="CZ1520" s="5"/>
      <c r="DA1520" s="5"/>
      <c r="DB1520" s="5"/>
      <c r="DC1520" s="5"/>
      <c r="DD1520" s="5"/>
      <c r="DE1520" s="5"/>
      <c r="DF1520" s="5"/>
      <c r="DG1520" s="5"/>
      <c r="DH1520" s="5"/>
      <c r="DI1520" s="5"/>
      <c r="DJ1520" s="5"/>
      <c r="DK1520" s="5"/>
      <c r="DL1520" s="5"/>
    </row>
    <row r="1521" spans="1:116" s="1" customFormat="1" ht="35.25" customHeight="1">
      <c r="A1521" s="212"/>
      <c r="B1521" s="210">
        <v>4</v>
      </c>
      <c r="C1521" s="194" t="s">
        <v>556</v>
      </c>
      <c r="D1521" s="194" t="s">
        <v>557</v>
      </c>
      <c r="E1521" s="60">
        <v>3200</v>
      </c>
      <c r="F1521" s="154"/>
      <c r="G1521" s="213"/>
      <c r="H1521" s="221">
        <f t="shared" si="28"/>
        <v>3200</v>
      </c>
      <c r="I1521" s="69" t="s">
        <v>565</v>
      </c>
      <c r="J1521" s="213"/>
      <c r="K1521" s="213"/>
      <c r="L1521" s="213"/>
      <c r="M1521" s="213"/>
      <c r="N1521" s="213"/>
      <c r="O1521" s="69" t="s">
        <v>572</v>
      </c>
      <c r="P1521" s="69" t="s">
        <v>573</v>
      </c>
      <c r="Q1521" s="213"/>
      <c r="R1521" s="214"/>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c r="AX1521" s="5"/>
      <c r="AY1521" s="5"/>
      <c r="AZ1521" s="5"/>
      <c r="BA1521" s="5"/>
      <c r="BB1521" s="5"/>
      <c r="BC1521" s="5"/>
      <c r="BD1521" s="5"/>
      <c r="BE1521" s="5"/>
      <c r="BF1521" s="5"/>
      <c r="BG1521" s="5"/>
      <c r="BH1521" s="5"/>
      <c r="BI1521" s="5"/>
      <c r="BJ1521" s="5"/>
      <c r="BK1521" s="5"/>
      <c r="BL1521" s="5"/>
      <c r="BM1521" s="5"/>
      <c r="BN1521" s="5"/>
      <c r="BO1521" s="5"/>
      <c r="BP1521" s="5"/>
      <c r="BQ1521" s="5"/>
      <c r="BR1521" s="5"/>
      <c r="BS1521" s="5"/>
      <c r="BT1521" s="5"/>
      <c r="BU1521" s="5"/>
      <c r="BV1521" s="5"/>
      <c r="BW1521" s="5"/>
      <c r="BX1521" s="5"/>
      <c r="BY1521" s="5"/>
      <c r="BZ1521" s="5"/>
      <c r="CA1521" s="5"/>
      <c r="CB1521" s="5"/>
      <c r="CC1521" s="5"/>
      <c r="CD1521" s="5"/>
      <c r="CE1521" s="5"/>
      <c r="CF1521" s="5"/>
      <c r="CG1521" s="5"/>
      <c r="CH1521" s="5"/>
      <c r="CI1521" s="5"/>
      <c r="CJ1521" s="5"/>
      <c r="CK1521" s="5"/>
      <c r="CL1521" s="5"/>
      <c r="CM1521" s="5"/>
      <c r="CN1521" s="5"/>
      <c r="CO1521" s="5"/>
      <c r="CP1521" s="5"/>
      <c r="CQ1521" s="5"/>
      <c r="CR1521" s="5"/>
      <c r="CS1521" s="5"/>
      <c r="CT1521" s="5"/>
      <c r="CU1521" s="5"/>
      <c r="CV1521" s="5"/>
      <c r="CW1521" s="5"/>
      <c r="CX1521" s="5"/>
      <c r="CY1521" s="5"/>
      <c r="CZ1521" s="5"/>
      <c r="DA1521" s="5"/>
      <c r="DB1521" s="5"/>
      <c r="DC1521" s="5"/>
      <c r="DD1521" s="5"/>
      <c r="DE1521" s="5"/>
      <c r="DF1521" s="5"/>
      <c r="DG1521" s="5"/>
      <c r="DH1521" s="5"/>
      <c r="DI1521" s="5"/>
      <c r="DJ1521" s="5"/>
      <c r="DK1521" s="5"/>
      <c r="DL1521" s="5"/>
    </row>
    <row r="1522" spans="1:116" s="1" customFormat="1" ht="35.25" customHeight="1">
      <c r="A1522" s="212"/>
      <c r="B1522" s="213">
        <v>5</v>
      </c>
      <c r="C1522" s="194" t="s">
        <v>558</v>
      </c>
      <c r="D1522" s="194" t="s">
        <v>559</v>
      </c>
      <c r="E1522" s="60">
        <v>1278</v>
      </c>
      <c r="F1522" s="154"/>
      <c r="G1522" s="213"/>
      <c r="H1522" s="221">
        <f t="shared" si="28"/>
        <v>1278</v>
      </c>
      <c r="I1522" s="69" t="s">
        <v>565</v>
      </c>
      <c r="J1522" s="213"/>
      <c r="K1522" s="213"/>
      <c r="L1522" s="213"/>
      <c r="M1522" s="213"/>
      <c r="N1522" s="213"/>
      <c r="O1522" s="69" t="s">
        <v>574</v>
      </c>
      <c r="P1522" s="69" t="s">
        <v>575</v>
      </c>
      <c r="Q1522" s="213"/>
      <c r="R1522" s="214"/>
      <c r="S1522" s="5"/>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c r="AT1522" s="5"/>
      <c r="AU1522" s="5"/>
      <c r="AV1522" s="5"/>
      <c r="AW1522" s="5"/>
      <c r="AX1522" s="5"/>
      <c r="AY1522" s="5"/>
      <c r="AZ1522" s="5"/>
      <c r="BA1522" s="5"/>
      <c r="BB1522" s="5"/>
      <c r="BC1522" s="5"/>
      <c r="BD1522" s="5"/>
      <c r="BE1522" s="5"/>
      <c r="BF1522" s="5"/>
      <c r="BG1522" s="5"/>
      <c r="BH1522" s="5"/>
      <c r="BI1522" s="5"/>
      <c r="BJ1522" s="5"/>
      <c r="BK1522" s="5"/>
      <c r="BL1522" s="5"/>
      <c r="BM1522" s="5"/>
      <c r="BN1522" s="5"/>
      <c r="BO1522" s="5"/>
      <c r="BP1522" s="5"/>
      <c r="BQ1522" s="5"/>
      <c r="BR1522" s="5"/>
      <c r="BS1522" s="5"/>
      <c r="BT1522" s="5"/>
      <c r="BU1522" s="5"/>
      <c r="BV1522" s="5"/>
      <c r="BW1522" s="5"/>
      <c r="BX1522" s="5"/>
      <c r="BY1522" s="5"/>
      <c r="BZ1522" s="5"/>
      <c r="CA1522" s="5"/>
      <c r="CB1522" s="5"/>
      <c r="CC1522" s="5"/>
      <c r="CD1522" s="5"/>
      <c r="CE1522" s="5"/>
      <c r="CF1522" s="5"/>
      <c r="CG1522" s="5"/>
      <c r="CH1522" s="5"/>
      <c r="CI1522" s="5"/>
      <c r="CJ1522" s="5"/>
      <c r="CK1522" s="5"/>
      <c r="CL1522" s="5"/>
      <c r="CM1522" s="5"/>
      <c r="CN1522" s="5"/>
      <c r="CO1522" s="5"/>
      <c r="CP1522" s="5"/>
      <c r="CQ1522" s="5"/>
      <c r="CR1522" s="5"/>
      <c r="CS1522" s="5"/>
      <c r="CT1522" s="5"/>
      <c r="CU1522" s="5"/>
      <c r="CV1522" s="5"/>
      <c r="CW1522" s="5"/>
      <c r="CX1522" s="5"/>
      <c r="CY1522" s="5"/>
      <c r="CZ1522" s="5"/>
      <c r="DA1522" s="5"/>
      <c r="DB1522" s="5"/>
      <c r="DC1522" s="5"/>
      <c r="DD1522" s="5"/>
      <c r="DE1522" s="5"/>
      <c r="DF1522" s="5"/>
      <c r="DG1522" s="5"/>
      <c r="DH1522" s="5"/>
      <c r="DI1522" s="5"/>
      <c r="DJ1522" s="5"/>
      <c r="DK1522" s="5"/>
      <c r="DL1522" s="5"/>
    </row>
    <row r="1523" spans="1:116" s="1" customFormat="1" ht="35.25" customHeight="1">
      <c r="A1523" s="212"/>
      <c r="B1523" s="213">
        <v>6</v>
      </c>
      <c r="C1523" s="194" t="s">
        <v>560</v>
      </c>
      <c r="D1523" s="194" t="s">
        <v>559</v>
      </c>
      <c r="E1523" s="60">
        <v>1278</v>
      </c>
      <c r="F1523" s="154"/>
      <c r="G1523" s="213"/>
      <c r="H1523" s="221">
        <f t="shared" si="28"/>
        <v>1278</v>
      </c>
      <c r="I1523" s="69" t="s">
        <v>565</v>
      </c>
      <c r="J1523" s="213"/>
      <c r="K1523" s="213"/>
      <c r="L1523" s="213"/>
      <c r="M1523" s="213"/>
      <c r="N1523" s="213"/>
      <c r="O1523" s="69" t="s">
        <v>576</v>
      </c>
      <c r="P1523" s="69" t="s">
        <v>577</v>
      </c>
      <c r="Q1523" s="213"/>
      <c r="R1523" s="214"/>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5"/>
      <c r="BC1523" s="5"/>
      <c r="BD1523" s="5"/>
      <c r="BE1523" s="5"/>
      <c r="BF1523" s="5"/>
      <c r="BG1523" s="5"/>
      <c r="BH1523" s="5"/>
      <c r="BI1523" s="5"/>
      <c r="BJ1523" s="5"/>
      <c r="BK1523" s="5"/>
      <c r="BL1523" s="5"/>
      <c r="BM1523" s="5"/>
      <c r="BN1523" s="5"/>
      <c r="BO1523" s="5"/>
      <c r="BP1523" s="5"/>
      <c r="BQ1523" s="5"/>
      <c r="BR1523" s="5"/>
      <c r="BS1523" s="5"/>
      <c r="BT1523" s="5"/>
      <c r="BU1523" s="5"/>
      <c r="BV1523" s="5"/>
      <c r="BW1523" s="5"/>
      <c r="BX1523" s="5"/>
      <c r="BY1523" s="5"/>
      <c r="BZ1523" s="5"/>
      <c r="CA1523" s="5"/>
      <c r="CB1523" s="5"/>
      <c r="CC1523" s="5"/>
      <c r="CD1523" s="5"/>
      <c r="CE1523" s="5"/>
      <c r="CF1523" s="5"/>
      <c r="CG1523" s="5"/>
      <c r="CH1523" s="5"/>
      <c r="CI1523" s="5"/>
      <c r="CJ1523" s="5"/>
      <c r="CK1523" s="5"/>
      <c r="CL1523" s="5"/>
      <c r="CM1523" s="5"/>
      <c r="CN1523" s="5"/>
      <c r="CO1523" s="5"/>
      <c r="CP1523" s="5"/>
      <c r="CQ1523" s="5"/>
      <c r="CR1523" s="5"/>
      <c r="CS1523" s="5"/>
      <c r="CT1523" s="5"/>
      <c r="CU1523" s="5"/>
      <c r="CV1523" s="5"/>
      <c r="CW1523" s="5"/>
      <c r="CX1523" s="5"/>
      <c r="CY1523" s="5"/>
      <c r="CZ1523" s="5"/>
      <c r="DA1523" s="5"/>
      <c r="DB1523" s="5"/>
      <c r="DC1523" s="5"/>
      <c r="DD1523" s="5"/>
      <c r="DE1523" s="5"/>
      <c r="DF1523" s="5"/>
      <c r="DG1523" s="5"/>
      <c r="DH1523" s="5"/>
      <c r="DI1523" s="5"/>
      <c r="DJ1523" s="5"/>
      <c r="DK1523" s="5"/>
      <c r="DL1523" s="5"/>
    </row>
    <row r="1524" spans="1:116" s="1" customFormat="1" ht="35.25" customHeight="1">
      <c r="A1524" s="212"/>
      <c r="B1524" s="210">
        <v>7</v>
      </c>
      <c r="C1524" s="194" t="s">
        <v>561</v>
      </c>
      <c r="D1524" s="194" t="s">
        <v>559</v>
      </c>
      <c r="E1524" s="60">
        <v>1278</v>
      </c>
      <c r="F1524" s="154"/>
      <c r="G1524" s="213"/>
      <c r="H1524" s="221">
        <f t="shared" si="28"/>
        <v>1278</v>
      </c>
      <c r="I1524" s="69" t="s">
        <v>565</v>
      </c>
      <c r="J1524" s="213"/>
      <c r="K1524" s="213"/>
      <c r="L1524" s="213"/>
      <c r="M1524" s="213"/>
      <c r="N1524" s="213"/>
      <c r="O1524" s="69" t="s">
        <v>578</v>
      </c>
      <c r="P1524" s="69" t="s">
        <v>577</v>
      </c>
      <c r="Q1524" s="213"/>
      <c r="R1524" s="214"/>
      <c r="S1524" s="5"/>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c r="AT1524" s="5"/>
      <c r="AU1524" s="5"/>
      <c r="AV1524" s="5"/>
      <c r="AW1524" s="5"/>
      <c r="AX1524" s="5"/>
      <c r="AY1524" s="5"/>
      <c r="AZ1524" s="5"/>
      <c r="BA1524" s="5"/>
      <c r="BB1524" s="5"/>
      <c r="BC1524" s="5"/>
      <c r="BD1524" s="5"/>
      <c r="BE1524" s="5"/>
      <c r="BF1524" s="5"/>
      <c r="BG1524" s="5"/>
      <c r="BH1524" s="5"/>
      <c r="BI1524" s="5"/>
      <c r="BJ1524" s="5"/>
      <c r="BK1524" s="5"/>
      <c r="BL1524" s="5"/>
      <c r="BM1524" s="5"/>
      <c r="BN1524" s="5"/>
      <c r="BO1524" s="5"/>
      <c r="BP1524" s="5"/>
      <c r="BQ1524" s="5"/>
      <c r="BR1524" s="5"/>
      <c r="BS1524" s="5"/>
      <c r="BT1524" s="5"/>
      <c r="BU1524" s="5"/>
      <c r="BV1524" s="5"/>
      <c r="BW1524" s="5"/>
      <c r="BX1524" s="5"/>
      <c r="BY1524" s="5"/>
      <c r="BZ1524" s="5"/>
      <c r="CA1524" s="5"/>
      <c r="CB1524" s="5"/>
      <c r="CC1524" s="5"/>
      <c r="CD1524" s="5"/>
      <c r="CE1524" s="5"/>
      <c r="CF1524" s="5"/>
      <c r="CG1524" s="5"/>
      <c r="CH1524" s="5"/>
      <c r="CI1524" s="5"/>
      <c r="CJ1524" s="5"/>
      <c r="CK1524" s="5"/>
      <c r="CL1524" s="5"/>
      <c r="CM1524" s="5"/>
      <c r="CN1524" s="5"/>
      <c r="CO1524" s="5"/>
      <c r="CP1524" s="5"/>
      <c r="CQ1524" s="5"/>
      <c r="CR1524" s="5"/>
      <c r="CS1524" s="5"/>
      <c r="CT1524" s="5"/>
      <c r="CU1524" s="5"/>
      <c r="CV1524" s="5"/>
      <c r="CW1524" s="5"/>
      <c r="CX1524" s="5"/>
      <c r="CY1524" s="5"/>
      <c r="CZ1524" s="5"/>
      <c r="DA1524" s="5"/>
      <c r="DB1524" s="5"/>
      <c r="DC1524" s="5"/>
      <c r="DD1524" s="5"/>
      <c r="DE1524" s="5"/>
      <c r="DF1524" s="5"/>
      <c r="DG1524" s="5"/>
      <c r="DH1524" s="5"/>
      <c r="DI1524" s="5"/>
      <c r="DJ1524" s="5"/>
      <c r="DK1524" s="5"/>
      <c r="DL1524" s="5"/>
    </row>
    <row r="1525" spans="1:116" s="1" customFormat="1" ht="35.25" customHeight="1">
      <c r="A1525" s="212"/>
      <c r="B1525" s="213">
        <v>8</v>
      </c>
      <c r="C1525" s="194" t="s">
        <v>562</v>
      </c>
      <c r="D1525" s="194" t="s">
        <v>559</v>
      </c>
      <c r="E1525" s="60">
        <v>2817</v>
      </c>
      <c r="F1525" s="154"/>
      <c r="G1525" s="213"/>
      <c r="H1525" s="221">
        <f t="shared" si="28"/>
        <v>2817</v>
      </c>
      <c r="I1525" s="69" t="s">
        <v>565</v>
      </c>
      <c r="J1525" s="213"/>
      <c r="K1525" s="213"/>
      <c r="L1525" s="213"/>
      <c r="M1525" s="213"/>
      <c r="N1525" s="213"/>
      <c r="O1525" s="69" t="s">
        <v>579</v>
      </c>
      <c r="P1525" s="69" t="s">
        <v>577</v>
      </c>
      <c r="Q1525" s="213"/>
      <c r="R1525" s="214"/>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5"/>
      <c r="BC1525" s="5"/>
      <c r="BD1525" s="5"/>
      <c r="BE1525" s="5"/>
      <c r="BF1525" s="5"/>
      <c r="BG1525" s="5"/>
      <c r="BH1525" s="5"/>
      <c r="BI1525" s="5"/>
      <c r="BJ1525" s="5"/>
      <c r="BK1525" s="5"/>
      <c r="BL1525" s="5"/>
      <c r="BM1525" s="5"/>
      <c r="BN1525" s="5"/>
      <c r="BO1525" s="5"/>
      <c r="BP1525" s="5"/>
      <c r="BQ1525" s="5"/>
      <c r="BR1525" s="5"/>
      <c r="BS1525" s="5"/>
      <c r="BT1525" s="5"/>
      <c r="BU1525" s="5"/>
      <c r="BV1525" s="5"/>
      <c r="BW1525" s="5"/>
      <c r="BX1525" s="5"/>
      <c r="BY1525" s="5"/>
      <c r="BZ1525" s="5"/>
      <c r="CA1525" s="5"/>
      <c r="CB1525" s="5"/>
      <c r="CC1525" s="5"/>
      <c r="CD1525" s="5"/>
      <c r="CE1525" s="5"/>
      <c r="CF1525" s="5"/>
      <c r="CG1525" s="5"/>
      <c r="CH1525" s="5"/>
      <c r="CI1525" s="5"/>
      <c r="CJ1525" s="5"/>
      <c r="CK1525" s="5"/>
      <c r="CL1525" s="5"/>
      <c r="CM1525" s="5"/>
      <c r="CN1525" s="5"/>
      <c r="CO1525" s="5"/>
      <c r="CP1525" s="5"/>
      <c r="CQ1525" s="5"/>
      <c r="CR1525" s="5"/>
      <c r="CS1525" s="5"/>
      <c r="CT1525" s="5"/>
      <c r="CU1525" s="5"/>
      <c r="CV1525" s="5"/>
      <c r="CW1525" s="5"/>
      <c r="CX1525" s="5"/>
      <c r="CY1525" s="5"/>
      <c r="CZ1525" s="5"/>
      <c r="DA1525" s="5"/>
      <c r="DB1525" s="5"/>
      <c r="DC1525" s="5"/>
      <c r="DD1525" s="5"/>
      <c r="DE1525" s="5"/>
      <c r="DF1525" s="5"/>
      <c r="DG1525" s="5"/>
      <c r="DH1525" s="5"/>
      <c r="DI1525" s="5"/>
      <c r="DJ1525" s="5"/>
      <c r="DK1525" s="5"/>
      <c r="DL1525" s="5"/>
    </row>
    <row r="1526" spans="1:116" s="1" customFormat="1" ht="35.25" customHeight="1">
      <c r="A1526" s="212"/>
      <c r="B1526" s="213">
        <v>9</v>
      </c>
      <c r="C1526" s="194" t="s">
        <v>563</v>
      </c>
      <c r="D1526" s="194" t="s">
        <v>564</v>
      </c>
      <c r="E1526" s="60">
        <v>4200</v>
      </c>
      <c r="F1526" s="154"/>
      <c r="G1526" s="213"/>
      <c r="H1526" s="221">
        <f t="shared" si="28"/>
        <v>4200</v>
      </c>
      <c r="I1526" s="69" t="s">
        <v>565</v>
      </c>
      <c r="J1526" s="213"/>
      <c r="K1526" s="213"/>
      <c r="L1526" s="213"/>
      <c r="M1526" s="213"/>
      <c r="N1526" s="213"/>
      <c r="O1526" s="69" t="s">
        <v>580</v>
      </c>
      <c r="P1526" s="69" t="s">
        <v>577</v>
      </c>
      <c r="Q1526" s="213"/>
      <c r="R1526" s="214"/>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c r="BI1526" s="5"/>
      <c r="BJ1526" s="5"/>
      <c r="BK1526" s="5"/>
      <c r="BL1526" s="5"/>
      <c r="BM1526" s="5"/>
      <c r="BN1526" s="5"/>
      <c r="BO1526" s="5"/>
      <c r="BP1526" s="5"/>
      <c r="BQ1526" s="5"/>
      <c r="BR1526" s="5"/>
      <c r="BS1526" s="5"/>
      <c r="BT1526" s="5"/>
      <c r="BU1526" s="5"/>
      <c r="BV1526" s="5"/>
      <c r="BW1526" s="5"/>
      <c r="BX1526" s="5"/>
      <c r="BY1526" s="5"/>
      <c r="BZ1526" s="5"/>
      <c r="CA1526" s="5"/>
      <c r="CB1526" s="5"/>
      <c r="CC1526" s="5"/>
      <c r="CD1526" s="5"/>
      <c r="CE1526" s="5"/>
      <c r="CF1526" s="5"/>
      <c r="CG1526" s="5"/>
      <c r="CH1526" s="5"/>
      <c r="CI1526" s="5"/>
      <c r="CJ1526" s="5"/>
      <c r="CK1526" s="5"/>
      <c r="CL1526" s="5"/>
      <c r="CM1526" s="5"/>
      <c r="CN1526" s="5"/>
      <c r="CO1526" s="5"/>
      <c r="CP1526" s="5"/>
      <c r="CQ1526" s="5"/>
      <c r="CR1526" s="5"/>
      <c r="CS1526" s="5"/>
      <c r="CT1526" s="5"/>
      <c r="CU1526" s="5"/>
      <c r="CV1526" s="5"/>
      <c r="CW1526" s="5"/>
      <c r="CX1526" s="5"/>
      <c r="CY1526" s="5"/>
      <c r="CZ1526" s="5"/>
      <c r="DA1526" s="5"/>
      <c r="DB1526" s="5"/>
      <c r="DC1526" s="5"/>
      <c r="DD1526" s="5"/>
      <c r="DE1526" s="5"/>
      <c r="DF1526" s="5"/>
      <c r="DG1526" s="5"/>
      <c r="DH1526" s="5"/>
      <c r="DI1526" s="5"/>
      <c r="DJ1526" s="5"/>
      <c r="DK1526" s="5"/>
      <c r="DL1526" s="5"/>
    </row>
    <row r="1527" spans="1:116" s="1" customFormat="1" ht="35.25" customHeight="1">
      <c r="A1527" s="212"/>
      <c r="B1527" s="210">
        <v>10</v>
      </c>
      <c r="C1527" s="194" t="s">
        <v>2581</v>
      </c>
      <c r="D1527" s="194" t="s">
        <v>2582</v>
      </c>
      <c r="E1527" s="60">
        <v>17999</v>
      </c>
      <c r="F1527" s="168"/>
      <c r="G1527" s="213"/>
      <c r="H1527" s="221">
        <f t="shared" si="28"/>
        <v>17999</v>
      </c>
      <c r="I1527" s="69" t="s">
        <v>565</v>
      </c>
      <c r="J1527" s="213"/>
      <c r="K1527" s="213"/>
      <c r="L1527" s="213"/>
      <c r="M1527" s="213"/>
      <c r="N1527" s="213"/>
      <c r="O1527" s="69" t="s">
        <v>2688</v>
      </c>
      <c r="P1527" s="201" t="s">
        <v>2689</v>
      </c>
      <c r="Q1527" s="213"/>
      <c r="R1527" s="214"/>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c r="BI1527" s="5"/>
      <c r="BJ1527" s="5"/>
      <c r="BK1527" s="5"/>
      <c r="BL1527" s="5"/>
      <c r="BM1527" s="5"/>
      <c r="BN1527" s="5"/>
      <c r="BO1527" s="5"/>
      <c r="BP1527" s="5"/>
      <c r="BQ1527" s="5"/>
      <c r="BR1527" s="5"/>
      <c r="BS1527" s="5"/>
      <c r="BT1527" s="5"/>
      <c r="BU1527" s="5"/>
      <c r="BV1527" s="5"/>
      <c r="BW1527" s="5"/>
      <c r="BX1527" s="5"/>
      <c r="BY1527" s="5"/>
      <c r="BZ1527" s="5"/>
      <c r="CA1527" s="5"/>
      <c r="CB1527" s="5"/>
      <c r="CC1527" s="5"/>
      <c r="CD1527" s="5"/>
      <c r="CE1527" s="5"/>
      <c r="CF1527" s="5"/>
      <c r="CG1527" s="5"/>
      <c r="CH1527" s="5"/>
      <c r="CI1527" s="5"/>
      <c r="CJ1527" s="5"/>
      <c r="CK1527" s="5"/>
      <c r="CL1527" s="5"/>
      <c r="CM1527" s="5"/>
      <c r="CN1527" s="5"/>
      <c r="CO1527" s="5"/>
      <c r="CP1527" s="5"/>
      <c r="CQ1527" s="5"/>
      <c r="CR1527" s="5"/>
      <c r="CS1527" s="5"/>
      <c r="CT1527" s="5"/>
      <c r="CU1527" s="5"/>
      <c r="CV1527" s="5"/>
      <c r="CW1527" s="5"/>
      <c r="CX1527" s="5"/>
      <c r="CY1527" s="5"/>
      <c r="CZ1527" s="5"/>
      <c r="DA1527" s="5"/>
      <c r="DB1527" s="5"/>
      <c r="DC1527" s="5"/>
      <c r="DD1527" s="5"/>
      <c r="DE1527" s="5"/>
      <c r="DF1527" s="5"/>
      <c r="DG1527" s="5"/>
      <c r="DH1527" s="5"/>
      <c r="DI1527" s="5"/>
      <c r="DJ1527" s="5"/>
      <c r="DK1527" s="5"/>
      <c r="DL1527" s="5"/>
    </row>
    <row r="1528" spans="1:116" s="1" customFormat="1" ht="35.25" customHeight="1">
      <c r="A1528" s="212"/>
      <c r="B1528" s="213">
        <v>11</v>
      </c>
      <c r="C1528" s="194" t="s">
        <v>2583</v>
      </c>
      <c r="D1528" s="194" t="s">
        <v>2582</v>
      </c>
      <c r="E1528" s="60">
        <v>5000</v>
      </c>
      <c r="F1528" s="168"/>
      <c r="G1528" s="213"/>
      <c r="H1528" s="221">
        <f t="shared" si="28"/>
        <v>5000</v>
      </c>
      <c r="I1528" s="69" t="s">
        <v>67</v>
      </c>
      <c r="J1528" s="213"/>
      <c r="K1528" s="213"/>
      <c r="L1528" s="213"/>
      <c r="M1528" s="213"/>
      <c r="N1528" s="213"/>
      <c r="O1528" s="69" t="s">
        <v>2690</v>
      </c>
      <c r="P1528" s="194" t="s">
        <v>2691</v>
      </c>
      <c r="Q1528" s="213"/>
      <c r="R1528" s="214"/>
      <c r="S1528" s="5"/>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c r="AT1528" s="5"/>
      <c r="AU1528" s="5"/>
      <c r="AV1528" s="5"/>
      <c r="AW1528" s="5"/>
      <c r="AX1528" s="5"/>
      <c r="AY1528" s="5"/>
      <c r="AZ1528" s="5"/>
      <c r="BA1528" s="5"/>
      <c r="BB1528" s="5"/>
      <c r="BC1528" s="5"/>
      <c r="BD1528" s="5"/>
      <c r="BE1528" s="5"/>
      <c r="BF1528" s="5"/>
      <c r="BG1528" s="5"/>
      <c r="BH1528" s="5"/>
      <c r="BI1528" s="5"/>
      <c r="BJ1528" s="5"/>
      <c r="BK1528" s="5"/>
      <c r="BL1528" s="5"/>
      <c r="BM1528" s="5"/>
      <c r="BN1528" s="5"/>
      <c r="BO1528" s="5"/>
      <c r="BP1528" s="5"/>
      <c r="BQ1528" s="5"/>
      <c r="BR1528" s="5"/>
      <c r="BS1528" s="5"/>
      <c r="BT1528" s="5"/>
      <c r="BU1528" s="5"/>
      <c r="BV1528" s="5"/>
      <c r="BW1528" s="5"/>
      <c r="BX1528" s="5"/>
      <c r="BY1528" s="5"/>
      <c r="BZ1528" s="5"/>
      <c r="CA1528" s="5"/>
      <c r="CB1528" s="5"/>
      <c r="CC1528" s="5"/>
      <c r="CD1528" s="5"/>
      <c r="CE1528" s="5"/>
      <c r="CF1528" s="5"/>
      <c r="CG1528" s="5"/>
      <c r="CH1528" s="5"/>
      <c r="CI1528" s="5"/>
      <c r="CJ1528" s="5"/>
      <c r="CK1528" s="5"/>
      <c r="CL1528" s="5"/>
      <c r="CM1528" s="5"/>
      <c r="CN1528" s="5"/>
      <c r="CO1528" s="5"/>
      <c r="CP1528" s="5"/>
      <c r="CQ1528" s="5"/>
      <c r="CR1528" s="5"/>
      <c r="CS1528" s="5"/>
      <c r="CT1528" s="5"/>
      <c r="CU1528" s="5"/>
      <c r="CV1528" s="5"/>
      <c r="CW1528" s="5"/>
      <c r="CX1528" s="5"/>
      <c r="CY1528" s="5"/>
      <c r="CZ1528" s="5"/>
      <c r="DA1528" s="5"/>
      <c r="DB1528" s="5"/>
      <c r="DC1528" s="5"/>
      <c r="DD1528" s="5"/>
      <c r="DE1528" s="5"/>
      <c r="DF1528" s="5"/>
      <c r="DG1528" s="5"/>
      <c r="DH1528" s="5"/>
      <c r="DI1528" s="5"/>
      <c r="DJ1528" s="5"/>
      <c r="DK1528" s="5"/>
      <c r="DL1528" s="5"/>
    </row>
    <row r="1529" spans="1:116" s="1" customFormat="1" ht="35.25" customHeight="1">
      <c r="A1529" s="212"/>
      <c r="B1529" s="213">
        <v>12</v>
      </c>
      <c r="C1529" s="194" t="s">
        <v>2584</v>
      </c>
      <c r="D1529" s="194" t="s">
        <v>564</v>
      </c>
      <c r="E1529" s="60">
        <v>2200</v>
      </c>
      <c r="F1529" s="168"/>
      <c r="G1529" s="213"/>
      <c r="H1529" s="221">
        <f t="shared" si="28"/>
        <v>2200</v>
      </c>
      <c r="I1529" s="69" t="s">
        <v>67</v>
      </c>
      <c r="J1529" s="213"/>
      <c r="K1529" s="213"/>
      <c r="L1529" s="213"/>
      <c r="M1529" s="213"/>
      <c r="N1529" s="213"/>
      <c r="O1529" s="69" t="s">
        <v>2692</v>
      </c>
      <c r="P1529" s="194" t="s">
        <v>2693</v>
      </c>
      <c r="Q1529" s="213"/>
      <c r="R1529" s="214"/>
      <c r="S1529" s="5"/>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c r="AT1529" s="5"/>
      <c r="AU1529" s="5"/>
      <c r="AV1529" s="5"/>
      <c r="AW1529" s="5"/>
      <c r="AX1529" s="5"/>
      <c r="AY1529" s="5"/>
      <c r="AZ1529" s="5"/>
      <c r="BA1529" s="5"/>
      <c r="BB1529" s="5"/>
      <c r="BC1529" s="5"/>
      <c r="BD1529" s="5"/>
      <c r="BE1529" s="5"/>
      <c r="BF1529" s="5"/>
      <c r="BG1529" s="5"/>
      <c r="BH1529" s="5"/>
      <c r="BI1529" s="5"/>
      <c r="BJ1529" s="5"/>
      <c r="BK1529" s="5"/>
      <c r="BL1529" s="5"/>
      <c r="BM1529" s="5"/>
      <c r="BN1529" s="5"/>
      <c r="BO1529" s="5"/>
      <c r="BP1529" s="5"/>
      <c r="BQ1529" s="5"/>
      <c r="BR1529" s="5"/>
      <c r="BS1529" s="5"/>
      <c r="BT1529" s="5"/>
      <c r="BU1529" s="5"/>
      <c r="BV1529" s="5"/>
      <c r="BW1529" s="5"/>
      <c r="BX1529" s="5"/>
      <c r="BY1529" s="5"/>
      <c r="BZ1529" s="5"/>
      <c r="CA1529" s="5"/>
      <c r="CB1529" s="5"/>
      <c r="CC1529" s="5"/>
      <c r="CD1529" s="5"/>
      <c r="CE1529" s="5"/>
      <c r="CF1529" s="5"/>
      <c r="CG1529" s="5"/>
      <c r="CH1529" s="5"/>
      <c r="CI1529" s="5"/>
      <c r="CJ1529" s="5"/>
      <c r="CK1529" s="5"/>
      <c r="CL1529" s="5"/>
      <c r="CM1529" s="5"/>
      <c r="CN1529" s="5"/>
      <c r="CO1529" s="5"/>
      <c r="CP1529" s="5"/>
      <c r="CQ1529" s="5"/>
      <c r="CR1529" s="5"/>
      <c r="CS1529" s="5"/>
      <c r="CT1529" s="5"/>
      <c r="CU1529" s="5"/>
      <c r="CV1529" s="5"/>
      <c r="CW1529" s="5"/>
      <c r="CX1529" s="5"/>
      <c r="CY1529" s="5"/>
      <c r="CZ1529" s="5"/>
      <c r="DA1529" s="5"/>
      <c r="DB1529" s="5"/>
      <c r="DC1529" s="5"/>
      <c r="DD1529" s="5"/>
      <c r="DE1529" s="5"/>
      <c r="DF1529" s="5"/>
      <c r="DG1529" s="5"/>
      <c r="DH1529" s="5"/>
      <c r="DI1529" s="5"/>
      <c r="DJ1529" s="5"/>
      <c r="DK1529" s="5"/>
      <c r="DL1529" s="5"/>
    </row>
    <row r="1530" spans="1:116" s="1" customFormat="1" ht="35.25" customHeight="1">
      <c r="A1530" s="212"/>
      <c r="B1530" s="210">
        <v>13</v>
      </c>
      <c r="C1530" s="194" t="s">
        <v>2585</v>
      </c>
      <c r="D1530" s="194" t="s">
        <v>2586</v>
      </c>
      <c r="E1530" s="60">
        <v>1229</v>
      </c>
      <c r="F1530" s="168"/>
      <c r="G1530" s="213"/>
      <c r="H1530" s="221">
        <f t="shared" si="28"/>
        <v>1229</v>
      </c>
      <c r="I1530" s="69" t="s">
        <v>67</v>
      </c>
      <c r="J1530" s="213"/>
      <c r="K1530" s="213"/>
      <c r="L1530" s="213"/>
      <c r="M1530" s="213"/>
      <c r="N1530" s="213"/>
      <c r="O1530" s="69" t="s">
        <v>2694</v>
      </c>
      <c r="P1530" s="194" t="s">
        <v>2695</v>
      </c>
      <c r="Q1530" s="213"/>
      <c r="R1530" s="214"/>
      <c r="S1530" s="5"/>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c r="AT1530" s="5"/>
      <c r="AU1530" s="5"/>
      <c r="AV1530" s="5"/>
      <c r="AW1530" s="5"/>
      <c r="AX1530" s="5"/>
      <c r="AY1530" s="5"/>
      <c r="AZ1530" s="5"/>
      <c r="BA1530" s="5"/>
      <c r="BB1530" s="5"/>
      <c r="BC1530" s="5"/>
      <c r="BD1530" s="5"/>
      <c r="BE1530" s="5"/>
      <c r="BF1530" s="5"/>
      <c r="BG1530" s="5"/>
      <c r="BH1530" s="5"/>
      <c r="BI1530" s="5"/>
      <c r="BJ1530" s="5"/>
      <c r="BK1530" s="5"/>
      <c r="BL1530" s="5"/>
      <c r="BM1530" s="5"/>
      <c r="BN1530" s="5"/>
      <c r="BO1530" s="5"/>
      <c r="BP1530" s="5"/>
      <c r="BQ1530" s="5"/>
      <c r="BR1530" s="5"/>
      <c r="BS1530" s="5"/>
      <c r="BT1530" s="5"/>
      <c r="BU1530" s="5"/>
      <c r="BV1530" s="5"/>
      <c r="BW1530" s="5"/>
      <c r="BX1530" s="5"/>
      <c r="BY1530" s="5"/>
      <c r="BZ1530" s="5"/>
      <c r="CA1530" s="5"/>
      <c r="CB1530" s="5"/>
      <c r="CC1530" s="5"/>
      <c r="CD1530" s="5"/>
      <c r="CE1530" s="5"/>
      <c r="CF1530" s="5"/>
      <c r="CG1530" s="5"/>
      <c r="CH1530" s="5"/>
      <c r="CI1530" s="5"/>
      <c r="CJ1530" s="5"/>
      <c r="CK1530" s="5"/>
      <c r="CL1530" s="5"/>
      <c r="CM1530" s="5"/>
      <c r="CN1530" s="5"/>
      <c r="CO1530" s="5"/>
      <c r="CP1530" s="5"/>
      <c r="CQ1530" s="5"/>
      <c r="CR1530" s="5"/>
      <c r="CS1530" s="5"/>
      <c r="CT1530" s="5"/>
      <c r="CU1530" s="5"/>
      <c r="CV1530" s="5"/>
      <c r="CW1530" s="5"/>
      <c r="CX1530" s="5"/>
      <c r="CY1530" s="5"/>
      <c r="CZ1530" s="5"/>
      <c r="DA1530" s="5"/>
      <c r="DB1530" s="5"/>
      <c r="DC1530" s="5"/>
      <c r="DD1530" s="5"/>
      <c r="DE1530" s="5"/>
      <c r="DF1530" s="5"/>
      <c r="DG1530" s="5"/>
      <c r="DH1530" s="5"/>
      <c r="DI1530" s="5"/>
      <c r="DJ1530" s="5"/>
      <c r="DK1530" s="5"/>
      <c r="DL1530" s="5"/>
    </row>
    <row r="1531" spans="1:116" s="1" customFormat="1" ht="35.25" customHeight="1">
      <c r="A1531" s="212"/>
      <c r="B1531" s="213">
        <v>14</v>
      </c>
      <c r="C1531" s="194" t="s">
        <v>2587</v>
      </c>
      <c r="D1531" s="194" t="s">
        <v>2588</v>
      </c>
      <c r="E1531" s="60">
        <v>2000</v>
      </c>
      <c r="F1531" s="168"/>
      <c r="G1531" s="213"/>
      <c r="H1531" s="221">
        <f t="shared" si="28"/>
        <v>2000</v>
      </c>
      <c r="I1531" s="69" t="s">
        <v>67</v>
      </c>
      <c r="J1531" s="213"/>
      <c r="K1531" s="213"/>
      <c r="L1531" s="213"/>
      <c r="M1531" s="213"/>
      <c r="N1531" s="213"/>
      <c r="O1531" s="69" t="s">
        <v>2696</v>
      </c>
      <c r="P1531" s="194" t="s">
        <v>2697</v>
      </c>
      <c r="Q1531" s="213"/>
      <c r="R1531" s="214"/>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c r="AX1531" s="5"/>
      <c r="AY1531" s="5"/>
      <c r="AZ1531" s="5"/>
      <c r="BA1531" s="5"/>
      <c r="BB1531" s="5"/>
      <c r="BC1531" s="5"/>
      <c r="BD1531" s="5"/>
      <c r="BE1531" s="5"/>
      <c r="BF1531" s="5"/>
      <c r="BG1531" s="5"/>
      <c r="BH1531" s="5"/>
      <c r="BI1531" s="5"/>
      <c r="BJ1531" s="5"/>
      <c r="BK1531" s="5"/>
      <c r="BL1531" s="5"/>
      <c r="BM1531" s="5"/>
      <c r="BN1531" s="5"/>
      <c r="BO1531" s="5"/>
      <c r="BP1531" s="5"/>
      <c r="BQ1531" s="5"/>
      <c r="BR1531" s="5"/>
      <c r="BS1531" s="5"/>
      <c r="BT1531" s="5"/>
      <c r="BU1531" s="5"/>
      <c r="BV1531" s="5"/>
      <c r="BW1531" s="5"/>
      <c r="BX1531" s="5"/>
      <c r="BY1531" s="5"/>
      <c r="BZ1531" s="5"/>
      <c r="CA1531" s="5"/>
      <c r="CB1531" s="5"/>
      <c r="CC1531" s="5"/>
      <c r="CD1531" s="5"/>
      <c r="CE1531" s="5"/>
      <c r="CF1531" s="5"/>
      <c r="CG1531" s="5"/>
      <c r="CH1531" s="5"/>
      <c r="CI1531" s="5"/>
      <c r="CJ1531" s="5"/>
      <c r="CK1531" s="5"/>
      <c r="CL1531" s="5"/>
      <c r="CM1531" s="5"/>
      <c r="CN1531" s="5"/>
      <c r="CO1531" s="5"/>
      <c r="CP1531" s="5"/>
      <c r="CQ1531" s="5"/>
      <c r="CR1531" s="5"/>
      <c r="CS1531" s="5"/>
      <c r="CT1531" s="5"/>
      <c r="CU1531" s="5"/>
      <c r="CV1531" s="5"/>
      <c r="CW1531" s="5"/>
      <c r="CX1531" s="5"/>
      <c r="CY1531" s="5"/>
      <c r="CZ1531" s="5"/>
      <c r="DA1531" s="5"/>
      <c r="DB1531" s="5"/>
      <c r="DC1531" s="5"/>
      <c r="DD1531" s="5"/>
      <c r="DE1531" s="5"/>
      <c r="DF1531" s="5"/>
      <c r="DG1531" s="5"/>
      <c r="DH1531" s="5"/>
      <c r="DI1531" s="5"/>
      <c r="DJ1531" s="5"/>
      <c r="DK1531" s="5"/>
      <c r="DL1531" s="5"/>
    </row>
    <row r="1532" spans="1:116" s="1" customFormat="1" ht="35.25" customHeight="1">
      <c r="A1532" s="212"/>
      <c r="B1532" s="213">
        <v>15</v>
      </c>
      <c r="C1532" s="194" t="s">
        <v>2589</v>
      </c>
      <c r="D1532" s="194" t="s">
        <v>2590</v>
      </c>
      <c r="E1532" s="60">
        <v>5200</v>
      </c>
      <c r="F1532" s="168"/>
      <c r="G1532" s="213"/>
      <c r="H1532" s="221">
        <f t="shared" si="28"/>
        <v>5200</v>
      </c>
      <c r="I1532" s="69" t="s">
        <v>67</v>
      </c>
      <c r="J1532" s="213"/>
      <c r="K1532" s="213"/>
      <c r="L1532" s="213"/>
      <c r="M1532" s="213"/>
      <c r="N1532" s="213"/>
      <c r="O1532" s="69" t="s">
        <v>2698</v>
      </c>
      <c r="P1532" s="194" t="s">
        <v>2697</v>
      </c>
      <c r="Q1532" s="213"/>
      <c r="R1532" s="214"/>
      <c r="S1532" s="5"/>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c r="AT1532" s="5"/>
      <c r="AU1532" s="5"/>
      <c r="AV1532" s="5"/>
      <c r="AW1532" s="5"/>
      <c r="AX1532" s="5"/>
      <c r="AY1532" s="5"/>
      <c r="AZ1532" s="5"/>
      <c r="BA1532" s="5"/>
      <c r="BB1532" s="5"/>
      <c r="BC1532" s="5"/>
      <c r="BD1532" s="5"/>
      <c r="BE1532" s="5"/>
      <c r="BF1532" s="5"/>
      <c r="BG1532" s="5"/>
      <c r="BH1532" s="5"/>
      <c r="BI1532" s="5"/>
      <c r="BJ1532" s="5"/>
      <c r="BK1532" s="5"/>
      <c r="BL1532" s="5"/>
      <c r="BM1532" s="5"/>
      <c r="BN1532" s="5"/>
      <c r="BO1532" s="5"/>
      <c r="BP1532" s="5"/>
      <c r="BQ1532" s="5"/>
      <c r="BR1532" s="5"/>
      <c r="BS1532" s="5"/>
      <c r="BT1532" s="5"/>
      <c r="BU1532" s="5"/>
      <c r="BV1532" s="5"/>
      <c r="BW1532" s="5"/>
      <c r="BX1532" s="5"/>
      <c r="BY1532" s="5"/>
      <c r="BZ1532" s="5"/>
      <c r="CA1532" s="5"/>
      <c r="CB1532" s="5"/>
      <c r="CC1532" s="5"/>
      <c r="CD1532" s="5"/>
      <c r="CE1532" s="5"/>
      <c r="CF1532" s="5"/>
      <c r="CG1532" s="5"/>
      <c r="CH1532" s="5"/>
      <c r="CI1532" s="5"/>
      <c r="CJ1532" s="5"/>
      <c r="CK1532" s="5"/>
      <c r="CL1532" s="5"/>
      <c r="CM1532" s="5"/>
      <c r="CN1532" s="5"/>
      <c r="CO1532" s="5"/>
      <c r="CP1532" s="5"/>
      <c r="CQ1532" s="5"/>
      <c r="CR1532" s="5"/>
      <c r="CS1532" s="5"/>
      <c r="CT1532" s="5"/>
      <c r="CU1532" s="5"/>
      <c r="CV1532" s="5"/>
      <c r="CW1532" s="5"/>
      <c r="CX1532" s="5"/>
      <c r="CY1532" s="5"/>
      <c r="CZ1532" s="5"/>
      <c r="DA1532" s="5"/>
      <c r="DB1532" s="5"/>
      <c r="DC1532" s="5"/>
      <c r="DD1532" s="5"/>
      <c r="DE1532" s="5"/>
      <c r="DF1532" s="5"/>
      <c r="DG1532" s="5"/>
      <c r="DH1532" s="5"/>
      <c r="DI1532" s="5"/>
      <c r="DJ1532" s="5"/>
      <c r="DK1532" s="5"/>
      <c r="DL1532" s="5"/>
    </row>
    <row r="1533" spans="1:116" s="1" customFormat="1" ht="35.25" customHeight="1">
      <c r="A1533" s="212"/>
      <c r="B1533" s="210">
        <v>16</v>
      </c>
      <c r="C1533" s="194" t="s">
        <v>2591</v>
      </c>
      <c r="D1533" s="194" t="s">
        <v>2592</v>
      </c>
      <c r="E1533" s="60">
        <v>2300</v>
      </c>
      <c r="F1533" s="168"/>
      <c r="G1533" s="213"/>
      <c r="H1533" s="221">
        <f t="shared" si="28"/>
        <v>2300</v>
      </c>
      <c r="I1533" s="69" t="s">
        <v>67</v>
      </c>
      <c r="J1533" s="213"/>
      <c r="K1533" s="213"/>
      <c r="L1533" s="213"/>
      <c r="M1533" s="213"/>
      <c r="N1533" s="213"/>
      <c r="O1533" s="69" t="s">
        <v>2699</v>
      </c>
      <c r="P1533" s="194" t="s">
        <v>2700</v>
      </c>
      <c r="Q1533" s="213"/>
      <c r="R1533" s="214"/>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5"/>
      <c r="BC1533" s="5"/>
      <c r="BD1533" s="5"/>
      <c r="BE1533" s="5"/>
      <c r="BF1533" s="5"/>
      <c r="BG1533" s="5"/>
      <c r="BH1533" s="5"/>
      <c r="BI1533" s="5"/>
      <c r="BJ1533" s="5"/>
      <c r="BK1533" s="5"/>
      <c r="BL1533" s="5"/>
      <c r="BM1533" s="5"/>
      <c r="BN1533" s="5"/>
      <c r="BO1533" s="5"/>
      <c r="BP1533" s="5"/>
      <c r="BQ1533" s="5"/>
      <c r="BR1533" s="5"/>
      <c r="BS1533" s="5"/>
      <c r="BT1533" s="5"/>
      <c r="BU1533" s="5"/>
      <c r="BV1533" s="5"/>
      <c r="BW1533" s="5"/>
      <c r="BX1533" s="5"/>
      <c r="BY1533" s="5"/>
      <c r="BZ1533" s="5"/>
      <c r="CA1533" s="5"/>
      <c r="CB1533" s="5"/>
      <c r="CC1533" s="5"/>
      <c r="CD1533" s="5"/>
      <c r="CE1533" s="5"/>
      <c r="CF1533" s="5"/>
      <c r="CG1533" s="5"/>
      <c r="CH1533" s="5"/>
      <c r="CI1533" s="5"/>
      <c r="CJ1533" s="5"/>
      <c r="CK1533" s="5"/>
      <c r="CL1533" s="5"/>
      <c r="CM1533" s="5"/>
      <c r="CN1533" s="5"/>
      <c r="CO1533" s="5"/>
      <c r="CP1533" s="5"/>
      <c r="CQ1533" s="5"/>
      <c r="CR1533" s="5"/>
      <c r="CS1533" s="5"/>
      <c r="CT1533" s="5"/>
      <c r="CU1533" s="5"/>
      <c r="CV1533" s="5"/>
      <c r="CW1533" s="5"/>
      <c r="CX1533" s="5"/>
      <c r="CY1533" s="5"/>
      <c r="CZ1533" s="5"/>
      <c r="DA1533" s="5"/>
      <c r="DB1533" s="5"/>
      <c r="DC1533" s="5"/>
      <c r="DD1533" s="5"/>
      <c r="DE1533" s="5"/>
      <c r="DF1533" s="5"/>
      <c r="DG1533" s="5"/>
      <c r="DH1533" s="5"/>
      <c r="DI1533" s="5"/>
      <c r="DJ1533" s="5"/>
      <c r="DK1533" s="5"/>
      <c r="DL1533" s="5"/>
    </row>
    <row r="1534" spans="1:116" s="1" customFormat="1" ht="35.25" customHeight="1">
      <c r="A1534" s="212"/>
      <c r="B1534" s="213">
        <v>17</v>
      </c>
      <c r="C1534" s="194" t="s">
        <v>2593</v>
      </c>
      <c r="D1534" s="194" t="s">
        <v>2594</v>
      </c>
      <c r="E1534" s="60">
        <v>6090</v>
      </c>
      <c r="F1534" s="168"/>
      <c r="G1534" s="213"/>
      <c r="H1534" s="221">
        <f t="shared" si="28"/>
        <v>6090</v>
      </c>
      <c r="I1534" s="69" t="s">
        <v>67</v>
      </c>
      <c r="J1534" s="213"/>
      <c r="K1534" s="213"/>
      <c r="L1534" s="213"/>
      <c r="M1534" s="213"/>
      <c r="N1534" s="213"/>
      <c r="O1534" s="69" t="s">
        <v>2701</v>
      </c>
      <c r="P1534" s="194" t="s">
        <v>2702</v>
      </c>
      <c r="Q1534" s="213"/>
      <c r="R1534" s="214"/>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c r="BI1534" s="5"/>
      <c r="BJ1534" s="5"/>
      <c r="BK1534" s="5"/>
      <c r="BL1534" s="5"/>
      <c r="BM1534" s="5"/>
      <c r="BN1534" s="5"/>
      <c r="BO1534" s="5"/>
      <c r="BP1534" s="5"/>
      <c r="BQ1534" s="5"/>
      <c r="BR1534" s="5"/>
      <c r="BS1534" s="5"/>
      <c r="BT1534" s="5"/>
      <c r="BU1534" s="5"/>
      <c r="BV1534" s="5"/>
      <c r="BW1534" s="5"/>
      <c r="BX1534" s="5"/>
      <c r="BY1534" s="5"/>
      <c r="BZ1534" s="5"/>
      <c r="CA1534" s="5"/>
      <c r="CB1534" s="5"/>
      <c r="CC1534" s="5"/>
      <c r="CD1534" s="5"/>
      <c r="CE1534" s="5"/>
      <c r="CF1534" s="5"/>
      <c r="CG1534" s="5"/>
      <c r="CH1534" s="5"/>
      <c r="CI1534" s="5"/>
      <c r="CJ1534" s="5"/>
      <c r="CK1534" s="5"/>
      <c r="CL1534" s="5"/>
      <c r="CM1534" s="5"/>
      <c r="CN1534" s="5"/>
      <c r="CO1534" s="5"/>
      <c r="CP1534" s="5"/>
      <c r="CQ1534" s="5"/>
      <c r="CR1534" s="5"/>
      <c r="CS1534" s="5"/>
      <c r="CT1534" s="5"/>
      <c r="CU1534" s="5"/>
      <c r="CV1534" s="5"/>
      <c r="CW1534" s="5"/>
      <c r="CX1534" s="5"/>
      <c r="CY1534" s="5"/>
      <c r="CZ1534" s="5"/>
      <c r="DA1534" s="5"/>
      <c r="DB1534" s="5"/>
      <c r="DC1534" s="5"/>
      <c r="DD1534" s="5"/>
      <c r="DE1534" s="5"/>
      <c r="DF1534" s="5"/>
      <c r="DG1534" s="5"/>
      <c r="DH1534" s="5"/>
      <c r="DI1534" s="5"/>
      <c r="DJ1534" s="5"/>
      <c r="DK1534" s="5"/>
      <c r="DL1534" s="5"/>
    </row>
    <row r="1535" spans="1:116" s="1" customFormat="1" ht="35.25" customHeight="1">
      <c r="A1535" s="212"/>
      <c r="B1535" s="213">
        <v>18</v>
      </c>
      <c r="C1535" s="194" t="s">
        <v>2593</v>
      </c>
      <c r="D1535" s="194" t="s">
        <v>2594</v>
      </c>
      <c r="E1535" s="60">
        <v>9554</v>
      </c>
      <c r="F1535" s="168"/>
      <c r="G1535" s="213"/>
      <c r="H1535" s="221">
        <f t="shared" si="28"/>
        <v>9554</v>
      </c>
      <c r="I1535" s="69" t="s">
        <v>67</v>
      </c>
      <c r="J1535" s="213"/>
      <c r="K1535" s="213"/>
      <c r="L1535" s="213"/>
      <c r="M1535" s="213"/>
      <c r="N1535" s="213"/>
      <c r="O1535" s="69" t="s">
        <v>2703</v>
      </c>
      <c r="P1535" s="194" t="s">
        <v>2704</v>
      </c>
      <c r="Q1535" s="213"/>
      <c r="R1535" s="214"/>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c r="BI1535" s="5"/>
      <c r="BJ1535" s="5"/>
      <c r="BK1535" s="5"/>
      <c r="BL1535" s="5"/>
      <c r="BM1535" s="5"/>
      <c r="BN1535" s="5"/>
      <c r="BO1535" s="5"/>
      <c r="BP1535" s="5"/>
      <c r="BQ1535" s="5"/>
      <c r="BR1535" s="5"/>
      <c r="BS1535" s="5"/>
      <c r="BT1535" s="5"/>
      <c r="BU1535" s="5"/>
      <c r="BV1535" s="5"/>
      <c r="BW1535" s="5"/>
      <c r="BX1535" s="5"/>
      <c r="BY1535" s="5"/>
      <c r="BZ1535" s="5"/>
      <c r="CA1535" s="5"/>
      <c r="CB1535" s="5"/>
      <c r="CC1535" s="5"/>
      <c r="CD1535" s="5"/>
      <c r="CE1535" s="5"/>
      <c r="CF1535" s="5"/>
      <c r="CG1535" s="5"/>
      <c r="CH1535" s="5"/>
      <c r="CI1535" s="5"/>
      <c r="CJ1535" s="5"/>
      <c r="CK1535" s="5"/>
      <c r="CL1535" s="5"/>
      <c r="CM1535" s="5"/>
      <c r="CN1535" s="5"/>
      <c r="CO1535" s="5"/>
      <c r="CP1535" s="5"/>
      <c r="CQ1535" s="5"/>
      <c r="CR1535" s="5"/>
      <c r="CS1535" s="5"/>
      <c r="CT1535" s="5"/>
      <c r="CU1535" s="5"/>
      <c r="CV1535" s="5"/>
      <c r="CW1535" s="5"/>
      <c r="CX1535" s="5"/>
      <c r="CY1535" s="5"/>
      <c r="CZ1535" s="5"/>
      <c r="DA1535" s="5"/>
      <c r="DB1535" s="5"/>
      <c r="DC1535" s="5"/>
      <c r="DD1535" s="5"/>
      <c r="DE1535" s="5"/>
      <c r="DF1535" s="5"/>
      <c r="DG1535" s="5"/>
      <c r="DH1535" s="5"/>
      <c r="DI1535" s="5"/>
      <c r="DJ1535" s="5"/>
      <c r="DK1535" s="5"/>
      <c r="DL1535" s="5"/>
    </row>
    <row r="1536" spans="1:116" s="1" customFormat="1" ht="35.25" customHeight="1">
      <c r="A1536" s="212"/>
      <c r="B1536" s="210">
        <v>19</v>
      </c>
      <c r="C1536" s="194" t="s">
        <v>2595</v>
      </c>
      <c r="D1536" s="194" t="s">
        <v>2596</v>
      </c>
      <c r="E1536" s="60">
        <v>1439</v>
      </c>
      <c r="F1536" s="168"/>
      <c r="G1536" s="213"/>
      <c r="H1536" s="221">
        <f t="shared" si="28"/>
        <v>1439</v>
      </c>
      <c r="I1536" s="69" t="s">
        <v>67</v>
      </c>
      <c r="J1536" s="213"/>
      <c r="K1536" s="213"/>
      <c r="L1536" s="213"/>
      <c r="M1536" s="213"/>
      <c r="N1536" s="213"/>
      <c r="O1536" s="69" t="s">
        <v>2705</v>
      </c>
      <c r="P1536" s="194" t="s">
        <v>2706</v>
      </c>
      <c r="Q1536" s="213"/>
      <c r="R1536" s="214"/>
      <c r="S1536" s="5"/>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c r="AT1536" s="5"/>
      <c r="AU1536" s="5"/>
      <c r="AV1536" s="5"/>
      <c r="AW1536" s="5"/>
      <c r="AX1536" s="5"/>
      <c r="AY1536" s="5"/>
      <c r="AZ1536" s="5"/>
      <c r="BA1536" s="5"/>
      <c r="BB1536" s="5"/>
      <c r="BC1536" s="5"/>
      <c r="BD1536" s="5"/>
      <c r="BE1536" s="5"/>
      <c r="BF1536" s="5"/>
      <c r="BG1536" s="5"/>
      <c r="BH1536" s="5"/>
      <c r="BI1536" s="5"/>
      <c r="BJ1536" s="5"/>
      <c r="BK1536" s="5"/>
      <c r="BL1536" s="5"/>
      <c r="BM1536" s="5"/>
      <c r="BN1536" s="5"/>
      <c r="BO1536" s="5"/>
      <c r="BP1536" s="5"/>
      <c r="BQ1536" s="5"/>
      <c r="BR1536" s="5"/>
      <c r="BS1536" s="5"/>
      <c r="BT1536" s="5"/>
      <c r="BU1536" s="5"/>
      <c r="BV1536" s="5"/>
      <c r="BW1536" s="5"/>
      <c r="BX1536" s="5"/>
      <c r="BY1536" s="5"/>
      <c r="BZ1536" s="5"/>
      <c r="CA1536" s="5"/>
      <c r="CB1536" s="5"/>
      <c r="CC1536" s="5"/>
      <c r="CD1536" s="5"/>
      <c r="CE1536" s="5"/>
      <c r="CF1536" s="5"/>
      <c r="CG1536" s="5"/>
      <c r="CH1536" s="5"/>
      <c r="CI1536" s="5"/>
      <c r="CJ1536" s="5"/>
      <c r="CK1536" s="5"/>
      <c r="CL1536" s="5"/>
      <c r="CM1536" s="5"/>
      <c r="CN1536" s="5"/>
      <c r="CO1536" s="5"/>
      <c r="CP1536" s="5"/>
      <c r="CQ1536" s="5"/>
      <c r="CR1536" s="5"/>
      <c r="CS1536" s="5"/>
      <c r="CT1536" s="5"/>
      <c r="CU1536" s="5"/>
      <c r="CV1536" s="5"/>
      <c r="CW1536" s="5"/>
      <c r="CX1536" s="5"/>
      <c r="CY1536" s="5"/>
      <c r="CZ1536" s="5"/>
      <c r="DA1536" s="5"/>
      <c r="DB1536" s="5"/>
      <c r="DC1536" s="5"/>
      <c r="DD1536" s="5"/>
      <c r="DE1536" s="5"/>
      <c r="DF1536" s="5"/>
      <c r="DG1536" s="5"/>
      <c r="DH1536" s="5"/>
      <c r="DI1536" s="5"/>
      <c r="DJ1536" s="5"/>
      <c r="DK1536" s="5"/>
      <c r="DL1536" s="5"/>
    </row>
    <row r="1537" spans="1:116" s="1" customFormat="1" ht="35.25" customHeight="1">
      <c r="A1537" s="212"/>
      <c r="B1537" s="213">
        <v>20</v>
      </c>
      <c r="C1537" s="194" t="s">
        <v>2597</v>
      </c>
      <c r="D1537" s="194" t="s">
        <v>554</v>
      </c>
      <c r="E1537" s="60">
        <v>2793</v>
      </c>
      <c r="F1537" s="168"/>
      <c r="G1537" s="213"/>
      <c r="H1537" s="221">
        <f t="shared" si="28"/>
        <v>2793</v>
      </c>
      <c r="I1537" s="69" t="s">
        <v>67</v>
      </c>
      <c r="J1537" s="213"/>
      <c r="K1537" s="213"/>
      <c r="L1537" s="213"/>
      <c r="M1537" s="213"/>
      <c r="N1537" s="213"/>
      <c r="O1537" s="69" t="s">
        <v>2707</v>
      </c>
      <c r="P1537" s="194" t="s">
        <v>2708</v>
      </c>
      <c r="Q1537" s="213"/>
      <c r="R1537" s="214"/>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5"/>
      <c r="BC1537" s="5"/>
      <c r="BD1537" s="5"/>
      <c r="BE1537" s="5"/>
      <c r="BF1537" s="5"/>
      <c r="BG1537" s="5"/>
      <c r="BH1537" s="5"/>
      <c r="BI1537" s="5"/>
      <c r="BJ1537" s="5"/>
      <c r="BK1537" s="5"/>
      <c r="BL1537" s="5"/>
      <c r="BM1537" s="5"/>
      <c r="BN1537" s="5"/>
      <c r="BO1537" s="5"/>
      <c r="BP1537" s="5"/>
      <c r="BQ1537" s="5"/>
      <c r="BR1537" s="5"/>
      <c r="BS1537" s="5"/>
      <c r="BT1537" s="5"/>
      <c r="BU1537" s="5"/>
      <c r="BV1537" s="5"/>
      <c r="BW1537" s="5"/>
      <c r="BX1537" s="5"/>
      <c r="BY1537" s="5"/>
      <c r="BZ1537" s="5"/>
      <c r="CA1537" s="5"/>
      <c r="CB1537" s="5"/>
      <c r="CC1537" s="5"/>
      <c r="CD1537" s="5"/>
      <c r="CE1537" s="5"/>
      <c r="CF1537" s="5"/>
      <c r="CG1537" s="5"/>
      <c r="CH1537" s="5"/>
      <c r="CI1537" s="5"/>
      <c r="CJ1537" s="5"/>
      <c r="CK1537" s="5"/>
      <c r="CL1537" s="5"/>
      <c r="CM1537" s="5"/>
      <c r="CN1537" s="5"/>
      <c r="CO1537" s="5"/>
      <c r="CP1537" s="5"/>
      <c r="CQ1537" s="5"/>
      <c r="CR1537" s="5"/>
      <c r="CS1537" s="5"/>
      <c r="CT1537" s="5"/>
      <c r="CU1537" s="5"/>
      <c r="CV1537" s="5"/>
      <c r="CW1537" s="5"/>
      <c r="CX1537" s="5"/>
      <c r="CY1537" s="5"/>
      <c r="CZ1537" s="5"/>
      <c r="DA1537" s="5"/>
      <c r="DB1537" s="5"/>
      <c r="DC1537" s="5"/>
      <c r="DD1537" s="5"/>
      <c r="DE1537" s="5"/>
      <c r="DF1537" s="5"/>
      <c r="DG1537" s="5"/>
      <c r="DH1537" s="5"/>
      <c r="DI1537" s="5"/>
      <c r="DJ1537" s="5"/>
      <c r="DK1537" s="5"/>
      <c r="DL1537" s="5"/>
    </row>
    <row r="1538" spans="1:116" s="1" customFormat="1" ht="35.25" customHeight="1">
      <c r="A1538" s="212"/>
      <c r="B1538" s="213">
        <v>21</v>
      </c>
      <c r="C1538" s="194" t="s">
        <v>2595</v>
      </c>
      <c r="D1538" s="194" t="s">
        <v>2596</v>
      </c>
      <c r="E1538" s="60">
        <v>5018</v>
      </c>
      <c r="F1538" s="168"/>
      <c r="G1538" s="213"/>
      <c r="H1538" s="221">
        <f t="shared" si="28"/>
        <v>5018</v>
      </c>
      <c r="I1538" s="69" t="s">
        <v>67</v>
      </c>
      <c r="J1538" s="213"/>
      <c r="K1538" s="213"/>
      <c r="L1538" s="213"/>
      <c r="M1538" s="213"/>
      <c r="N1538" s="213"/>
      <c r="O1538" s="69" t="s">
        <v>2709</v>
      </c>
      <c r="P1538" s="194" t="s">
        <v>2710</v>
      </c>
      <c r="Q1538" s="213"/>
      <c r="R1538" s="214"/>
      <c r="S1538" s="5"/>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c r="AT1538" s="5"/>
      <c r="AU1538" s="5"/>
      <c r="AV1538" s="5"/>
      <c r="AW1538" s="5"/>
      <c r="AX1538" s="5"/>
      <c r="AY1538" s="5"/>
      <c r="AZ1538" s="5"/>
      <c r="BA1538" s="5"/>
      <c r="BB1538" s="5"/>
      <c r="BC1538" s="5"/>
      <c r="BD1538" s="5"/>
      <c r="BE1538" s="5"/>
      <c r="BF1538" s="5"/>
      <c r="BG1538" s="5"/>
      <c r="BH1538" s="5"/>
      <c r="BI1538" s="5"/>
      <c r="BJ1538" s="5"/>
      <c r="BK1538" s="5"/>
      <c r="BL1538" s="5"/>
      <c r="BM1538" s="5"/>
      <c r="BN1538" s="5"/>
      <c r="BO1538" s="5"/>
      <c r="BP1538" s="5"/>
      <c r="BQ1538" s="5"/>
      <c r="BR1538" s="5"/>
      <c r="BS1538" s="5"/>
      <c r="BT1538" s="5"/>
      <c r="BU1538" s="5"/>
      <c r="BV1538" s="5"/>
      <c r="BW1538" s="5"/>
      <c r="BX1538" s="5"/>
      <c r="BY1538" s="5"/>
      <c r="BZ1538" s="5"/>
      <c r="CA1538" s="5"/>
      <c r="CB1538" s="5"/>
      <c r="CC1538" s="5"/>
      <c r="CD1538" s="5"/>
      <c r="CE1538" s="5"/>
      <c r="CF1538" s="5"/>
      <c r="CG1538" s="5"/>
      <c r="CH1538" s="5"/>
      <c r="CI1538" s="5"/>
      <c r="CJ1538" s="5"/>
      <c r="CK1538" s="5"/>
      <c r="CL1538" s="5"/>
      <c r="CM1538" s="5"/>
      <c r="CN1538" s="5"/>
      <c r="CO1538" s="5"/>
      <c r="CP1538" s="5"/>
      <c r="CQ1538" s="5"/>
      <c r="CR1538" s="5"/>
      <c r="CS1538" s="5"/>
      <c r="CT1538" s="5"/>
      <c r="CU1538" s="5"/>
      <c r="CV1538" s="5"/>
      <c r="CW1538" s="5"/>
      <c r="CX1538" s="5"/>
      <c r="CY1538" s="5"/>
      <c r="CZ1538" s="5"/>
      <c r="DA1538" s="5"/>
      <c r="DB1538" s="5"/>
      <c r="DC1538" s="5"/>
      <c r="DD1538" s="5"/>
      <c r="DE1538" s="5"/>
      <c r="DF1538" s="5"/>
      <c r="DG1538" s="5"/>
      <c r="DH1538" s="5"/>
      <c r="DI1538" s="5"/>
      <c r="DJ1538" s="5"/>
      <c r="DK1538" s="5"/>
      <c r="DL1538" s="5"/>
    </row>
    <row r="1539" spans="1:116" s="1" customFormat="1" ht="35.25" customHeight="1">
      <c r="A1539" s="212"/>
      <c r="B1539" s="210">
        <v>22</v>
      </c>
      <c r="C1539" s="194" t="s">
        <v>2595</v>
      </c>
      <c r="D1539" s="194" t="s">
        <v>2596</v>
      </c>
      <c r="E1539" s="60">
        <v>9300</v>
      </c>
      <c r="F1539" s="168"/>
      <c r="G1539" s="213"/>
      <c r="H1539" s="221">
        <f t="shared" si="28"/>
        <v>9300</v>
      </c>
      <c r="I1539" s="69" t="s">
        <v>67</v>
      </c>
      <c r="J1539" s="213"/>
      <c r="K1539" s="213"/>
      <c r="L1539" s="213"/>
      <c r="M1539" s="213"/>
      <c r="N1539" s="213"/>
      <c r="O1539" s="69" t="s">
        <v>2711</v>
      </c>
      <c r="P1539" s="194" t="s">
        <v>2712</v>
      </c>
      <c r="Q1539" s="213"/>
      <c r="R1539" s="214"/>
      <c r="S1539" s="5"/>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c r="AT1539" s="5"/>
      <c r="AU1539" s="5"/>
      <c r="AV1539" s="5"/>
      <c r="AW1539" s="5"/>
      <c r="AX1539" s="5"/>
      <c r="AY1539" s="5"/>
      <c r="AZ1539" s="5"/>
      <c r="BA1539" s="5"/>
      <c r="BB1539" s="5"/>
      <c r="BC1539" s="5"/>
      <c r="BD1539" s="5"/>
      <c r="BE1539" s="5"/>
      <c r="BF1539" s="5"/>
      <c r="BG1539" s="5"/>
      <c r="BH1539" s="5"/>
      <c r="BI1539" s="5"/>
      <c r="BJ1539" s="5"/>
      <c r="BK1539" s="5"/>
      <c r="BL1539" s="5"/>
      <c r="BM1539" s="5"/>
      <c r="BN1539" s="5"/>
      <c r="BO1539" s="5"/>
      <c r="BP1539" s="5"/>
      <c r="BQ1539" s="5"/>
      <c r="BR1539" s="5"/>
      <c r="BS1539" s="5"/>
      <c r="BT1539" s="5"/>
      <c r="BU1539" s="5"/>
      <c r="BV1539" s="5"/>
      <c r="BW1539" s="5"/>
      <c r="BX1539" s="5"/>
      <c r="BY1539" s="5"/>
      <c r="BZ1539" s="5"/>
      <c r="CA1539" s="5"/>
      <c r="CB1539" s="5"/>
      <c r="CC1539" s="5"/>
      <c r="CD1539" s="5"/>
      <c r="CE1539" s="5"/>
      <c r="CF1539" s="5"/>
      <c r="CG1539" s="5"/>
      <c r="CH1539" s="5"/>
      <c r="CI1539" s="5"/>
      <c r="CJ1539" s="5"/>
      <c r="CK1539" s="5"/>
      <c r="CL1539" s="5"/>
      <c r="CM1539" s="5"/>
      <c r="CN1539" s="5"/>
      <c r="CO1539" s="5"/>
      <c r="CP1539" s="5"/>
      <c r="CQ1539" s="5"/>
      <c r="CR1539" s="5"/>
      <c r="CS1539" s="5"/>
      <c r="CT1539" s="5"/>
      <c r="CU1539" s="5"/>
      <c r="CV1539" s="5"/>
      <c r="CW1539" s="5"/>
      <c r="CX1539" s="5"/>
      <c r="CY1539" s="5"/>
      <c r="CZ1539" s="5"/>
      <c r="DA1539" s="5"/>
      <c r="DB1539" s="5"/>
      <c r="DC1539" s="5"/>
      <c r="DD1539" s="5"/>
      <c r="DE1539" s="5"/>
      <c r="DF1539" s="5"/>
      <c r="DG1539" s="5"/>
      <c r="DH1539" s="5"/>
      <c r="DI1539" s="5"/>
      <c r="DJ1539" s="5"/>
      <c r="DK1539" s="5"/>
      <c r="DL1539" s="5"/>
    </row>
    <row r="1540" spans="1:116" s="1" customFormat="1" ht="35.25" customHeight="1">
      <c r="A1540" s="212"/>
      <c r="B1540" s="213">
        <v>23</v>
      </c>
      <c r="C1540" s="194" t="s">
        <v>2598</v>
      </c>
      <c r="D1540" s="194" t="s">
        <v>554</v>
      </c>
      <c r="E1540" s="60">
        <v>14540</v>
      </c>
      <c r="F1540" s="168"/>
      <c r="G1540" s="213"/>
      <c r="H1540" s="221">
        <f t="shared" si="28"/>
        <v>14540</v>
      </c>
      <c r="I1540" s="69" t="s">
        <v>67</v>
      </c>
      <c r="J1540" s="213"/>
      <c r="K1540" s="213"/>
      <c r="L1540" s="213"/>
      <c r="M1540" s="213"/>
      <c r="N1540" s="213"/>
      <c r="O1540" s="69" t="s">
        <v>2713</v>
      </c>
      <c r="P1540" s="194" t="s">
        <v>2714</v>
      </c>
      <c r="Q1540" s="213"/>
      <c r="R1540" s="214"/>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5"/>
      <c r="BD1540" s="5"/>
      <c r="BE1540" s="5"/>
      <c r="BF1540" s="5"/>
      <c r="BG1540" s="5"/>
      <c r="BH1540" s="5"/>
      <c r="BI1540" s="5"/>
      <c r="BJ1540" s="5"/>
      <c r="BK1540" s="5"/>
      <c r="BL1540" s="5"/>
      <c r="BM1540" s="5"/>
      <c r="BN1540" s="5"/>
      <c r="BO1540" s="5"/>
      <c r="BP1540" s="5"/>
      <c r="BQ1540" s="5"/>
      <c r="BR1540" s="5"/>
      <c r="BS1540" s="5"/>
      <c r="BT1540" s="5"/>
      <c r="BU1540" s="5"/>
      <c r="BV1540" s="5"/>
      <c r="BW1540" s="5"/>
      <c r="BX1540" s="5"/>
      <c r="BY1540" s="5"/>
      <c r="BZ1540" s="5"/>
      <c r="CA1540" s="5"/>
      <c r="CB1540" s="5"/>
      <c r="CC1540" s="5"/>
      <c r="CD1540" s="5"/>
      <c r="CE1540" s="5"/>
      <c r="CF1540" s="5"/>
      <c r="CG1540" s="5"/>
      <c r="CH1540" s="5"/>
      <c r="CI1540" s="5"/>
      <c r="CJ1540" s="5"/>
      <c r="CK1540" s="5"/>
      <c r="CL1540" s="5"/>
      <c r="CM1540" s="5"/>
      <c r="CN1540" s="5"/>
      <c r="CO1540" s="5"/>
      <c r="CP1540" s="5"/>
      <c r="CQ1540" s="5"/>
      <c r="CR1540" s="5"/>
      <c r="CS1540" s="5"/>
      <c r="CT1540" s="5"/>
      <c r="CU1540" s="5"/>
      <c r="CV1540" s="5"/>
      <c r="CW1540" s="5"/>
      <c r="CX1540" s="5"/>
      <c r="CY1540" s="5"/>
      <c r="CZ1540" s="5"/>
      <c r="DA1540" s="5"/>
      <c r="DB1540" s="5"/>
      <c r="DC1540" s="5"/>
      <c r="DD1540" s="5"/>
      <c r="DE1540" s="5"/>
      <c r="DF1540" s="5"/>
      <c r="DG1540" s="5"/>
      <c r="DH1540" s="5"/>
      <c r="DI1540" s="5"/>
      <c r="DJ1540" s="5"/>
      <c r="DK1540" s="5"/>
      <c r="DL1540" s="5"/>
    </row>
    <row r="1541" spans="1:116" s="1" customFormat="1" ht="35.25" customHeight="1">
      <c r="A1541" s="212"/>
      <c r="B1541" s="213">
        <v>24</v>
      </c>
      <c r="C1541" s="194" t="s">
        <v>2599</v>
      </c>
      <c r="D1541" s="194" t="s">
        <v>2600</v>
      </c>
      <c r="E1541" s="60">
        <v>6000</v>
      </c>
      <c r="F1541" s="168"/>
      <c r="G1541" s="213"/>
      <c r="H1541" s="221">
        <f t="shared" si="28"/>
        <v>6000</v>
      </c>
      <c r="I1541" s="69" t="s">
        <v>565</v>
      </c>
      <c r="J1541" s="213"/>
      <c r="K1541" s="213"/>
      <c r="L1541" s="213"/>
      <c r="M1541" s="213"/>
      <c r="N1541" s="213"/>
      <c r="O1541" s="69" t="s">
        <v>2715</v>
      </c>
      <c r="P1541" s="194" t="s">
        <v>2716</v>
      </c>
      <c r="Q1541" s="213"/>
      <c r="R1541" s="214"/>
      <c r="S1541" s="5"/>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c r="AP1541" s="5"/>
      <c r="AQ1541" s="5"/>
      <c r="AR1541" s="5"/>
      <c r="AS1541" s="5"/>
      <c r="AT1541" s="5"/>
      <c r="AU1541" s="5"/>
      <c r="AV1541" s="5"/>
      <c r="AW1541" s="5"/>
      <c r="AX1541" s="5"/>
      <c r="AY1541" s="5"/>
      <c r="AZ1541" s="5"/>
      <c r="BA1541" s="5"/>
      <c r="BB1541" s="5"/>
      <c r="BC1541" s="5"/>
      <c r="BD1541" s="5"/>
      <c r="BE1541" s="5"/>
      <c r="BF1541" s="5"/>
      <c r="BG1541" s="5"/>
      <c r="BH1541" s="5"/>
      <c r="BI1541" s="5"/>
      <c r="BJ1541" s="5"/>
      <c r="BK1541" s="5"/>
      <c r="BL1541" s="5"/>
      <c r="BM1541" s="5"/>
      <c r="BN1541" s="5"/>
      <c r="BO1541" s="5"/>
      <c r="BP1541" s="5"/>
      <c r="BQ1541" s="5"/>
      <c r="BR1541" s="5"/>
      <c r="BS1541" s="5"/>
      <c r="BT1541" s="5"/>
      <c r="BU1541" s="5"/>
      <c r="BV1541" s="5"/>
      <c r="BW1541" s="5"/>
      <c r="BX1541" s="5"/>
      <c r="BY1541" s="5"/>
      <c r="BZ1541" s="5"/>
      <c r="CA1541" s="5"/>
      <c r="CB1541" s="5"/>
      <c r="CC1541" s="5"/>
      <c r="CD1541" s="5"/>
      <c r="CE1541" s="5"/>
      <c r="CF1541" s="5"/>
      <c r="CG1541" s="5"/>
      <c r="CH1541" s="5"/>
      <c r="CI1541" s="5"/>
      <c r="CJ1541" s="5"/>
      <c r="CK1541" s="5"/>
      <c r="CL1541" s="5"/>
      <c r="CM1541" s="5"/>
      <c r="CN1541" s="5"/>
      <c r="CO1541" s="5"/>
      <c r="CP1541" s="5"/>
      <c r="CQ1541" s="5"/>
      <c r="CR1541" s="5"/>
      <c r="CS1541" s="5"/>
      <c r="CT1541" s="5"/>
      <c r="CU1541" s="5"/>
      <c r="CV1541" s="5"/>
      <c r="CW1541" s="5"/>
      <c r="CX1541" s="5"/>
      <c r="CY1541" s="5"/>
      <c r="CZ1541" s="5"/>
      <c r="DA1541" s="5"/>
      <c r="DB1541" s="5"/>
      <c r="DC1541" s="5"/>
      <c r="DD1541" s="5"/>
      <c r="DE1541" s="5"/>
      <c r="DF1541" s="5"/>
      <c r="DG1541" s="5"/>
      <c r="DH1541" s="5"/>
      <c r="DI1541" s="5"/>
      <c r="DJ1541" s="5"/>
      <c r="DK1541" s="5"/>
      <c r="DL1541" s="5"/>
    </row>
    <row r="1542" spans="1:116" s="1" customFormat="1" ht="35.25" customHeight="1">
      <c r="A1542" s="212"/>
      <c r="B1542" s="210">
        <v>25</v>
      </c>
      <c r="C1542" s="194" t="s">
        <v>2601</v>
      </c>
      <c r="D1542" s="194" t="s">
        <v>2600</v>
      </c>
      <c r="E1542" s="60">
        <v>11433</v>
      </c>
      <c r="F1542" s="168"/>
      <c r="G1542" s="213"/>
      <c r="H1542" s="221">
        <f t="shared" si="28"/>
        <v>11433</v>
      </c>
      <c r="I1542" s="69" t="s">
        <v>67</v>
      </c>
      <c r="J1542" s="213"/>
      <c r="K1542" s="213"/>
      <c r="L1542" s="213"/>
      <c r="M1542" s="213"/>
      <c r="N1542" s="213"/>
      <c r="O1542" s="69" t="s">
        <v>2717</v>
      </c>
      <c r="P1542" s="194" t="s">
        <v>2718</v>
      </c>
      <c r="Q1542" s="213"/>
      <c r="R1542" s="214"/>
      <c r="S1542" s="5"/>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c r="BI1542" s="5"/>
      <c r="BJ1542" s="5"/>
      <c r="BK1542" s="5"/>
      <c r="BL1542" s="5"/>
      <c r="BM1542" s="5"/>
      <c r="BN1542" s="5"/>
      <c r="BO1542" s="5"/>
      <c r="BP1542" s="5"/>
      <c r="BQ1542" s="5"/>
      <c r="BR1542" s="5"/>
      <c r="BS1542" s="5"/>
      <c r="BT1542" s="5"/>
      <c r="BU1542" s="5"/>
      <c r="BV1542" s="5"/>
      <c r="BW1542" s="5"/>
      <c r="BX1542" s="5"/>
      <c r="BY1542" s="5"/>
      <c r="BZ1542" s="5"/>
      <c r="CA1542" s="5"/>
      <c r="CB1542" s="5"/>
      <c r="CC1542" s="5"/>
      <c r="CD1542" s="5"/>
      <c r="CE1542" s="5"/>
      <c r="CF1542" s="5"/>
      <c r="CG1542" s="5"/>
      <c r="CH1542" s="5"/>
      <c r="CI1542" s="5"/>
      <c r="CJ1542" s="5"/>
      <c r="CK1542" s="5"/>
      <c r="CL1542" s="5"/>
      <c r="CM1542" s="5"/>
      <c r="CN1542" s="5"/>
      <c r="CO1542" s="5"/>
      <c r="CP1542" s="5"/>
      <c r="CQ1542" s="5"/>
      <c r="CR1542" s="5"/>
      <c r="CS1542" s="5"/>
      <c r="CT1542" s="5"/>
      <c r="CU1542" s="5"/>
      <c r="CV1542" s="5"/>
      <c r="CW1542" s="5"/>
      <c r="CX1542" s="5"/>
      <c r="CY1542" s="5"/>
      <c r="CZ1542" s="5"/>
      <c r="DA1542" s="5"/>
      <c r="DB1542" s="5"/>
      <c r="DC1542" s="5"/>
      <c r="DD1542" s="5"/>
      <c r="DE1542" s="5"/>
      <c r="DF1542" s="5"/>
      <c r="DG1542" s="5"/>
      <c r="DH1542" s="5"/>
      <c r="DI1542" s="5"/>
      <c r="DJ1542" s="5"/>
      <c r="DK1542" s="5"/>
      <c r="DL1542" s="5"/>
    </row>
    <row r="1543" spans="1:116" s="1" customFormat="1" ht="35.25" customHeight="1">
      <c r="A1543" s="212"/>
      <c r="B1543" s="213">
        <v>26</v>
      </c>
      <c r="C1543" s="194" t="s">
        <v>2602</v>
      </c>
      <c r="D1543" s="194" t="s">
        <v>2600</v>
      </c>
      <c r="E1543" s="60">
        <v>600</v>
      </c>
      <c r="F1543" s="168"/>
      <c r="G1543" s="213"/>
      <c r="H1543" s="221">
        <f t="shared" si="28"/>
        <v>600</v>
      </c>
      <c r="I1543" s="69" t="s">
        <v>67</v>
      </c>
      <c r="J1543" s="213"/>
      <c r="K1543" s="213"/>
      <c r="L1543" s="213"/>
      <c r="M1543" s="213"/>
      <c r="N1543" s="213"/>
      <c r="O1543" s="69" t="s">
        <v>2719</v>
      </c>
      <c r="P1543" s="194" t="s">
        <v>2720</v>
      </c>
      <c r="Q1543" s="213"/>
      <c r="R1543" s="214"/>
      <c r="S1543" s="5"/>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c r="AP1543" s="5"/>
      <c r="AQ1543" s="5"/>
      <c r="AR1543" s="5"/>
      <c r="AS1543" s="5"/>
      <c r="AT1543" s="5"/>
      <c r="AU1543" s="5"/>
      <c r="AV1543" s="5"/>
      <c r="AW1543" s="5"/>
      <c r="AX1543" s="5"/>
      <c r="AY1543" s="5"/>
      <c r="AZ1543" s="5"/>
      <c r="BA1543" s="5"/>
      <c r="BB1543" s="5"/>
      <c r="BC1543" s="5"/>
      <c r="BD1543" s="5"/>
      <c r="BE1543" s="5"/>
      <c r="BF1543" s="5"/>
      <c r="BG1543" s="5"/>
      <c r="BH1543" s="5"/>
      <c r="BI1543" s="5"/>
      <c r="BJ1543" s="5"/>
      <c r="BK1543" s="5"/>
      <c r="BL1543" s="5"/>
      <c r="BM1543" s="5"/>
      <c r="BN1543" s="5"/>
      <c r="BO1543" s="5"/>
      <c r="BP1543" s="5"/>
      <c r="BQ1543" s="5"/>
      <c r="BR1543" s="5"/>
      <c r="BS1543" s="5"/>
      <c r="BT1543" s="5"/>
      <c r="BU1543" s="5"/>
      <c r="BV1543" s="5"/>
      <c r="BW1543" s="5"/>
      <c r="BX1543" s="5"/>
      <c r="BY1543" s="5"/>
      <c r="BZ1543" s="5"/>
      <c r="CA1543" s="5"/>
      <c r="CB1543" s="5"/>
      <c r="CC1543" s="5"/>
      <c r="CD1543" s="5"/>
      <c r="CE1543" s="5"/>
      <c r="CF1543" s="5"/>
      <c r="CG1543" s="5"/>
      <c r="CH1543" s="5"/>
      <c r="CI1543" s="5"/>
      <c r="CJ1543" s="5"/>
      <c r="CK1543" s="5"/>
      <c r="CL1543" s="5"/>
      <c r="CM1543" s="5"/>
      <c r="CN1543" s="5"/>
      <c r="CO1543" s="5"/>
      <c r="CP1543" s="5"/>
      <c r="CQ1543" s="5"/>
      <c r="CR1543" s="5"/>
      <c r="CS1543" s="5"/>
      <c r="CT1543" s="5"/>
      <c r="CU1543" s="5"/>
      <c r="CV1543" s="5"/>
      <c r="CW1543" s="5"/>
      <c r="CX1543" s="5"/>
      <c r="CY1543" s="5"/>
      <c r="CZ1543" s="5"/>
      <c r="DA1543" s="5"/>
      <c r="DB1543" s="5"/>
      <c r="DC1543" s="5"/>
      <c r="DD1543" s="5"/>
      <c r="DE1543" s="5"/>
      <c r="DF1543" s="5"/>
      <c r="DG1543" s="5"/>
      <c r="DH1543" s="5"/>
      <c r="DI1543" s="5"/>
      <c r="DJ1543" s="5"/>
      <c r="DK1543" s="5"/>
      <c r="DL1543" s="5"/>
    </row>
    <row r="1544" spans="1:116" s="1" customFormat="1" ht="35.25" customHeight="1">
      <c r="A1544" s="212"/>
      <c r="B1544" s="213">
        <v>27</v>
      </c>
      <c r="C1544" s="194" t="s">
        <v>2603</v>
      </c>
      <c r="D1544" s="194" t="s">
        <v>2596</v>
      </c>
      <c r="E1544" s="60">
        <v>1448</v>
      </c>
      <c r="F1544" s="168"/>
      <c r="G1544" s="213"/>
      <c r="H1544" s="221">
        <f t="shared" si="28"/>
        <v>1448</v>
      </c>
      <c r="I1544" s="69" t="s">
        <v>2685</v>
      </c>
      <c r="J1544" s="213"/>
      <c r="K1544" s="213"/>
      <c r="L1544" s="213"/>
      <c r="M1544" s="213"/>
      <c r="N1544" s="213"/>
      <c r="O1544" s="69" t="s">
        <v>2721</v>
      </c>
      <c r="P1544" s="194" t="s">
        <v>2722</v>
      </c>
      <c r="Q1544" s="213"/>
      <c r="R1544" s="214"/>
      <c r="S1544" s="5"/>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c r="AP1544" s="5"/>
      <c r="AQ1544" s="5"/>
      <c r="AR1544" s="5"/>
      <c r="AS1544" s="5"/>
      <c r="AT1544" s="5"/>
      <c r="AU1544" s="5"/>
      <c r="AV1544" s="5"/>
      <c r="AW1544" s="5"/>
      <c r="AX1544" s="5"/>
      <c r="AY1544" s="5"/>
      <c r="AZ1544" s="5"/>
      <c r="BA1544" s="5"/>
      <c r="BB1544" s="5"/>
      <c r="BC1544" s="5"/>
      <c r="BD1544" s="5"/>
      <c r="BE1544" s="5"/>
      <c r="BF1544" s="5"/>
      <c r="BG1544" s="5"/>
      <c r="BH1544" s="5"/>
      <c r="BI1544" s="5"/>
      <c r="BJ1544" s="5"/>
      <c r="BK1544" s="5"/>
      <c r="BL1544" s="5"/>
      <c r="BM1544" s="5"/>
      <c r="BN1544" s="5"/>
      <c r="BO1544" s="5"/>
      <c r="BP1544" s="5"/>
      <c r="BQ1544" s="5"/>
      <c r="BR1544" s="5"/>
      <c r="BS1544" s="5"/>
      <c r="BT1544" s="5"/>
      <c r="BU1544" s="5"/>
      <c r="BV1544" s="5"/>
      <c r="BW1544" s="5"/>
      <c r="BX1544" s="5"/>
      <c r="BY1544" s="5"/>
      <c r="BZ1544" s="5"/>
      <c r="CA1544" s="5"/>
      <c r="CB1544" s="5"/>
      <c r="CC1544" s="5"/>
      <c r="CD1544" s="5"/>
      <c r="CE1544" s="5"/>
      <c r="CF1544" s="5"/>
      <c r="CG1544" s="5"/>
      <c r="CH1544" s="5"/>
      <c r="CI1544" s="5"/>
      <c r="CJ1544" s="5"/>
      <c r="CK1544" s="5"/>
      <c r="CL1544" s="5"/>
      <c r="CM1544" s="5"/>
      <c r="CN1544" s="5"/>
      <c r="CO1544" s="5"/>
      <c r="CP1544" s="5"/>
      <c r="CQ1544" s="5"/>
      <c r="CR1544" s="5"/>
      <c r="CS1544" s="5"/>
      <c r="CT1544" s="5"/>
      <c r="CU1544" s="5"/>
      <c r="CV1544" s="5"/>
      <c r="CW1544" s="5"/>
      <c r="CX1544" s="5"/>
      <c r="CY1544" s="5"/>
      <c r="CZ1544" s="5"/>
      <c r="DA1544" s="5"/>
      <c r="DB1544" s="5"/>
      <c r="DC1544" s="5"/>
      <c r="DD1544" s="5"/>
      <c r="DE1544" s="5"/>
      <c r="DF1544" s="5"/>
      <c r="DG1544" s="5"/>
      <c r="DH1544" s="5"/>
      <c r="DI1544" s="5"/>
      <c r="DJ1544" s="5"/>
      <c r="DK1544" s="5"/>
      <c r="DL1544" s="5"/>
    </row>
    <row r="1545" spans="1:116" s="1" customFormat="1" ht="35.25" customHeight="1">
      <c r="A1545" s="212"/>
      <c r="B1545" s="210">
        <v>28</v>
      </c>
      <c r="C1545" s="194" t="s">
        <v>2603</v>
      </c>
      <c r="D1545" s="194" t="s">
        <v>2596</v>
      </c>
      <c r="E1545" s="60">
        <v>3017</v>
      </c>
      <c r="F1545" s="168"/>
      <c r="G1545" s="213"/>
      <c r="H1545" s="221">
        <f t="shared" si="28"/>
        <v>3017</v>
      </c>
      <c r="I1545" s="69" t="s">
        <v>2685</v>
      </c>
      <c r="J1545" s="213"/>
      <c r="K1545" s="213"/>
      <c r="L1545" s="213"/>
      <c r="M1545" s="213"/>
      <c r="N1545" s="213"/>
      <c r="O1545" s="69" t="s">
        <v>2723</v>
      </c>
      <c r="P1545" s="194" t="s">
        <v>2724</v>
      </c>
      <c r="Q1545" s="213"/>
      <c r="R1545" s="214"/>
      <c r="S1545" s="5"/>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c r="AP1545" s="5"/>
      <c r="AQ1545" s="5"/>
      <c r="AR1545" s="5"/>
      <c r="AS1545" s="5"/>
      <c r="AT1545" s="5"/>
      <c r="AU1545" s="5"/>
      <c r="AV1545" s="5"/>
      <c r="AW1545" s="5"/>
      <c r="AX1545" s="5"/>
      <c r="AY1545" s="5"/>
      <c r="AZ1545" s="5"/>
      <c r="BA1545" s="5"/>
      <c r="BB1545" s="5"/>
      <c r="BC1545" s="5"/>
      <c r="BD1545" s="5"/>
      <c r="BE1545" s="5"/>
      <c r="BF1545" s="5"/>
      <c r="BG1545" s="5"/>
      <c r="BH1545" s="5"/>
      <c r="BI1545" s="5"/>
      <c r="BJ1545" s="5"/>
      <c r="BK1545" s="5"/>
      <c r="BL1545" s="5"/>
      <c r="BM1545" s="5"/>
      <c r="BN1545" s="5"/>
      <c r="BO1545" s="5"/>
      <c r="BP1545" s="5"/>
      <c r="BQ1545" s="5"/>
      <c r="BR1545" s="5"/>
      <c r="BS1545" s="5"/>
      <c r="BT1545" s="5"/>
      <c r="BU1545" s="5"/>
      <c r="BV1545" s="5"/>
      <c r="BW1545" s="5"/>
      <c r="BX1545" s="5"/>
      <c r="BY1545" s="5"/>
      <c r="BZ1545" s="5"/>
      <c r="CA1545" s="5"/>
      <c r="CB1545" s="5"/>
      <c r="CC1545" s="5"/>
      <c r="CD1545" s="5"/>
      <c r="CE1545" s="5"/>
      <c r="CF1545" s="5"/>
      <c r="CG1545" s="5"/>
      <c r="CH1545" s="5"/>
      <c r="CI1545" s="5"/>
      <c r="CJ1545" s="5"/>
      <c r="CK1545" s="5"/>
      <c r="CL1545" s="5"/>
      <c r="CM1545" s="5"/>
      <c r="CN1545" s="5"/>
      <c r="CO1545" s="5"/>
      <c r="CP1545" s="5"/>
      <c r="CQ1545" s="5"/>
      <c r="CR1545" s="5"/>
      <c r="CS1545" s="5"/>
      <c r="CT1545" s="5"/>
      <c r="CU1545" s="5"/>
      <c r="CV1545" s="5"/>
      <c r="CW1545" s="5"/>
      <c r="CX1545" s="5"/>
      <c r="CY1545" s="5"/>
      <c r="CZ1545" s="5"/>
      <c r="DA1545" s="5"/>
      <c r="DB1545" s="5"/>
      <c r="DC1545" s="5"/>
      <c r="DD1545" s="5"/>
      <c r="DE1545" s="5"/>
      <c r="DF1545" s="5"/>
      <c r="DG1545" s="5"/>
      <c r="DH1545" s="5"/>
      <c r="DI1545" s="5"/>
      <c r="DJ1545" s="5"/>
      <c r="DK1545" s="5"/>
      <c r="DL1545" s="5"/>
    </row>
    <row r="1546" spans="1:116" s="1" customFormat="1" ht="35.25" customHeight="1">
      <c r="A1546" s="212"/>
      <c r="B1546" s="213">
        <v>29</v>
      </c>
      <c r="C1546" s="194" t="s">
        <v>2684</v>
      </c>
      <c r="D1546" s="194" t="s">
        <v>4886</v>
      </c>
      <c r="E1546" s="60">
        <v>3200</v>
      </c>
      <c r="F1546" s="191">
        <v>0</v>
      </c>
      <c r="G1546" s="213"/>
      <c r="H1546" s="221">
        <f t="shared" si="28"/>
        <v>3200</v>
      </c>
      <c r="I1546" s="69" t="s">
        <v>67</v>
      </c>
      <c r="J1546" s="213"/>
      <c r="K1546" s="213"/>
      <c r="L1546" s="213"/>
      <c r="M1546" s="213"/>
      <c r="N1546" s="213"/>
      <c r="O1546" s="69" t="s">
        <v>2725</v>
      </c>
      <c r="P1546" s="70" t="s">
        <v>2726</v>
      </c>
      <c r="Q1546" s="213"/>
      <c r="R1546" s="214"/>
      <c r="S1546" s="5"/>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c r="AP1546" s="5"/>
      <c r="AQ1546" s="5"/>
      <c r="AR1546" s="5"/>
      <c r="AS1546" s="5"/>
      <c r="AT1546" s="5"/>
      <c r="AU1546" s="5"/>
      <c r="AV1546" s="5"/>
      <c r="AW1546" s="5"/>
      <c r="AX1546" s="5"/>
      <c r="AY1546" s="5"/>
      <c r="AZ1546" s="5"/>
      <c r="BA1546" s="5"/>
      <c r="BB1546" s="5"/>
      <c r="BC1546" s="5"/>
      <c r="BD1546" s="5"/>
      <c r="BE1546" s="5"/>
      <c r="BF1546" s="5"/>
      <c r="BG1546" s="5"/>
      <c r="BH1546" s="5"/>
      <c r="BI1546" s="5"/>
      <c r="BJ1546" s="5"/>
      <c r="BK1546" s="5"/>
      <c r="BL1546" s="5"/>
      <c r="BM1546" s="5"/>
      <c r="BN1546" s="5"/>
      <c r="BO1546" s="5"/>
      <c r="BP1546" s="5"/>
      <c r="BQ1546" s="5"/>
      <c r="BR1546" s="5"/>
      <c r="BS1546" s="5"/>
      <c r="BT1546" s="5"/>
      <c r="BU1546" s="5"/>
      <c r="BV1546" s="5"/>
      <c r="BW1546" s="5"/>
      <c r="BX1546" s="5"/>
      <c r="BY1546" s="5"/>
      <c r="BZ1546" s="5"/>
      <c r="CA1546" s="5"/>
      <c r="CB1546" s="5"/>
      <c r="CC1546" s="5"/>
      <c r="CD1546" s="5"/>
      <c r="CE1546" s="5"/>
      <c r="CF1546" s="5"/>
      <c r="CG1546" s="5"/>
      <c r="CH1546" s="5"/>
      <c r="CI1546" s="5"/>
      <c r="CJ1546" s="5"/>
      <c r="CK1546" s="5"/>
      <c r="CL1546" s="5"/>
      <c r="CM1546" s="5"/>
      <c r="CN1546" s="5"/>
      <c r="CO1546" s="5"/>
      <c r="CP1546" s="5"/>
      <c r="CQ1546" s="5"/>
      <c r="CR1546" s="5"/>
      <c r="CS1546" s="5"/>
      <c r="CT1546" s="5"/>
      <c r="CU1546" s="5"/>
      <c r="CV1546" s="5"/>
      <c r="CW1546" s="5"/>
      <c r="CX1546" s="5"/>
      <c r="CY1546" s="5"/>
      <c r="CZ1546" s="5"/>
      <c r="DA1546" s="5"/>
      <c r="DB1546" s="5"/>
      <c r="DC1546" s="5"/>
      <c r="DD1546" s="5"/>
      <c r="DE1546" s="5"/>
      <c r="DF1546" s="5"/>
      <c r="DG1546" s="5"/>
      <c r="DH1546" s="5"/>
      <c r="DI1546" s="5"/>
      <c r="DJ1546" s="5"/>
      <c r="DK1546" s="5"/>
      <c r="DL1546" s="5"/>
    </row>
    <row r="1547" spans="1:116" s="1" customFormat="1" ht="35.25" customHeight="1">
      <c r="A1547" s="212"/>
      <c r="B1547" s="213">
        <v>30</v>
      </c>
      <c r="C1547" s="194" t="s">
        <v>4887</v>
      </c>
      <c r="D1547" s="194" t="s">
        <v>4888</v>
      </c>
      <c r="E1547" s="60">
        <v>14899</v>
      </c>
      <c r="F1547" s="191"/>
      <c r="G1547" s="213"/>
      <c r="H1547" s="221">
        <f t="shared" si="28"/>
        <v>14899</v>
      </c>
      <c r="I1547" s="69" t="s">
        <v>565</v>
      </c>
      <c r="J1547" s="213"/>
      <c r="K1547" s="213"/>
      <c r="L1547" s="213"/>
      <c r="M1547" s="213"/>
      <c r="N1547" s="213"/>
      <c r="O1547" s="69" t="s">
        <v>2727</v>
      </c>
      <c r="P1547" s="70" t="s">
        <v>2728</v>
      </c>
      <c r="Q1547" s="213"/>
      <c r="R1547" s="214"/>
      <c r="S1547" s="5"/>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c r="BI1547" s="5"/>
      <c r="BJ1547" s="5"/>
      <c r="BK1547" s="5"/>
      <c r="BL1547" s="5"/>
      <c r="BM1547" s="5"/>
      <c r="BN1547" s="5"/>
      <c r="BO1547" s="5"/>
      <c r="BP1547" s="5"/>
      <c r="BQ1547" s="5"/>
      <c r="BR1547" s="5"/>
      <c r="BS1547" s="5"/>
      <c r="BT1547" s="5"/>
      <c r="BU1547" s="5"/>
      <c r="BV1547" s="5"/>
      <c r="BW1547" s="5"/>
      <c r="BX1547" s="5"/>
      <c r="BY1547" s="5"/>
      <c r="BZ1547" s="5"/>
      <c r="CA1547" s="5"/>
      <c r="CB1547" s="5"/>
      <c r="CC1547" s="5"/>
      <c r="CD1547" s="5"/>
      <c r="CE1547" s="5"/>
      <c r="CF1547" s="5"/>
      <c r="CG1547" s="5"/>
      <c r="CH1547" s="5"/>
      <c r="CI1547" s="5"/>
      <c r="CJ1547" s="5"/>
      <c r="CK1547" s="5"/>
      <c r="CL1547" s="5"/>
      <c r="CM1547" s="5"/>
      <c r="CN1547" s="5"/>
      <c r="CO1547" s="5"/>
      <c r="CP1547" s="5"/>
      <c r="CQ1547" s="5"/>
      <c r="CR1547" s="5"/>
      <c r="CS1547" s="5"/>
      <c r="CT1547" s="5"/>
      <c r="CU1547" s="5"/>
      <c r="CV1547" s="5"/>
      <c r="CW1547" s="5"/>
      <c r="CX1547" s="5"/>
      <c r="CY1547" s="5"/>
      <c r="CZ1547" s="5"/>
      <c r="DA1547" s="5"/>
      <c r="DB1547" s="5"/>
      <c r="DC1547" s="5"/>
      <c r="DD1547" s="5"/>
      <c r="DE1547" s="5"/>
      <c r="DF1547" s="5"/>
      <c r="DG1547" s="5"/>
      <c r="DH1547" s="5"/>
      <c r="DI1547" s="5"/>
      <c r="DJ1547" s="5"/>
      <c r="DK1547" s="5"/>
      <c r="DL1547" s="5"/>
    </row>
    <row r="1548" spans="1:116" s="1" customFormat="1" ht="35.25" customHeight="1">
      <c r="A1548" s="212"/>
      <c r="B1548" s="210">
        <v>31</v>
      </c>
      <c r="C1548" s="194" t="s">
        <v>2604</v>
      </c>
      <c r="D1548" s="194" t="s">
        <v>4889</v>
      </c>
      <c r="E1548" s="60">
        <v>3000</v>
      </c>
      <c r="F1548" s="191"/>
      <c r="G1548" s="213"/>
      <c r="H1548" s="221">
        <f t="shared" si="28"/>
        <v>3000</v>
      </c>
      <c r="I1548" s="69" t="s">
        <v>565</v>
      </c>
      <c r="J1548" s="213"/>
      <c r="K1548" s="213"/>
      <c r="L1548" s="213"/>
      <c r="M1548" s="213"/>
      <c r="N1548" s="213"/>
      <c r="O1548" s="69" t="s">
        <v>2729</v>
      </c>
      <c r="P1548" s="70" t="s">
        <v>2730</v>
      </c>
      <c r="Q1548" s="213"/>
      <c r="R1548" s="214"/>
      <c r="S1548" s="5"/>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c r="AT1548" s="5"/>
      <c r="AU1548" s="5"/>
      <c r="AV1548" s="5"/>
      <c r="AW1548" s="5"/>
      <c r="AX1548" s="5"/>
      <c r="AY1548" s="5"/>
      <c r="AZ1548" s="5"/>
      <c r="BA1548" s="5"/>
      <c r="BB1548" s="5"/>
      <c r="BC1548" s="5"/>
      <c r="BD1548" s="5"/>
      <c r="BE1548" s="5"/>
      <c r="BF1548" s="5"/>
      <c r="BG1548" s="5"/>
      <c r="BH1548" s="5"/>
      <c r="BI1548" s="5"/>
      <c r="BJ1548" s="5"/>
      <c r="BK1548" s="5"/>
      <c r="BL1548" s="5"/>
      <c r="BM1548" s="5"/>
      <c r="BN1548" s="5"/>
      <c r="BO1548" s="5"/>
      <c r="BP1548" s="5"/>
      <c r="BQ1548" s="5"/>
      <c r="BR1548" s="5"/>
      <c r="BS1548" s="5"/>
      <c r="BT1548" s="5"/>
      <c r="BU1548" s="5"/>
      <c r="BV1548" s="5"/>
      <c r="BW1548" s="5"/>
      <c r="BX1548" s="5"/>
      <c r="BY1548" s="5"/>
      <c r="BZ1548" s="5"/>
      <c r="CA1548" s="5"/>
      <c r="CB1548" s="5"/>
      <c r="CC1548" s="5"/>
      <c r="CD1548" s="5"/>
      <c r="CE1548" s="5"/>
      <c r="CF1548" s="5"/>
      <c r="CG1548" s="5"/>
      <c r="CH1548" s="5"/>
      <c r="CI1548" s="5"/>
      <c r="CJ1548" s="5"/>
      <c r="CK1548" s="5"/>
      <c r="CL1548" s="5"/>
      <c r="CM1548" s="5"/>
      <c r="CN1548" s="5"/>
      <c r="CO1548" s="5"/>
      <c r="CP1548" s="5"/>
      <c r="CQ1548" s="5"/>
      <c r="CR1548" s="5"/>
      <c r="CS1548" s="5"/>
      <c r="CT1548" s="5"/>
      <c r="CU1548" s="5"/>
      <c r="CV1548" s="5"/>
      <c r="CW1548" s="5"/>
      <c r="CX1548" s="5"/>
      <c r="CY1548" s="5"/>
      <c r="CZ1548" s="5"/>
      <c r="DA1548" s="5"/>
      <c r="DB1548" s="5"/>
      <c r="DC1548" s="5"/>
      <c r="DD1548" s="5"/>
      <c r="DE1548" s="5"/>
      <c r="DF1548" s="5"/>
      <c r="DG1548" s="5"/>
      <c r="DH1548" s="5"/>
      <c r="DI1548" s="5"/>
      <c r="DJ1548" s="5"/>
      <c r="DK1548" s="5"/>
      <c r="DL1548" s="5"/>
    </row>
    <row r="1549" spans="1:116" s="1" customFormat="1" ht="35.25" customHeight="1">
      <c r="A1549" s="212"/>
      <c r="B1549" s="213">
        <v>32</v>
      </c>
      <c r="C1549" s="194" t="s">
        <v>4890</v>
      </c>
      <c r="D1549" s="194" t="s">
        <v>4889</v>
      </c>
      <c r="E1549" s="60">
        <v>16297</v>
      </c>
      <c r="F1549" s="191"/>
      <c r="G1549" s="213"/>
      <c r="H1549" s="221">
        <f t="shared" si="28"/>
        <v>16297</v>
      </c>
      <c r="I1549" s="69" t="s">
        <v>565</v>
      </c>
      <c r="J1549" s="213"/>
      <c r="K1549" s="213"/>
      <c r="L1549" s="213"/>
      <c r="M1549" s="213"/>
      <c r="N1549" s="213"/>
      <c r="O1549" s="69" t="s">
        <v>2731</v>
      </c>
      <c r="P1549" s="70" t="s">
        <v>2732</v>
      </c>
      <c r="Q1549" s="213"/>
      <c r="R1549" s="214"/>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c r="BO1549" s="5"/>
      <c r="BP1549" s="5"/>
      <c r="BQ1549" s="5"/>
      <c r="BR1549" s="5"/>
      <c r="BS1549" s="5"/>
      <c r="BT1549" s="5"/>
      <c r="BU1549" s="5"/>
      <c r="BV1549" s="5"/>
      <c r="BW1549" s="5"/>
      <c r="BX1549" s="5"/>
      <c r="BY1549" s="5"/>
      <c r="BZ1549" s="5"/>
      <c r="CA1549" s="5"/>
      <c r="CB1549" s="5"/>
      <c r="CC1549" s="5"/>
      <c r="CD1549" s="5"/>
      <c r="CE1549" s="5"/>
      <c r="CF1549" s="5"/>
      <c r="CG1549" s="5"/>
      <c r="CH1549" s="5"/>
      <c r="CI1549" s="5"/>
      <c r="CJ1549" s="5"/>
      <c r="CK1549" s="5"/>
      <c r="CL1549" s="5"/>
      <c r="CM1549" s="5"/>
      <c r="CN1549" s="5"/>
      <c r="CO1549" s="5"/>
      <c r="CP1549" s="5"/>
      <c r="CQ1549" s="5"/>
      <c r="CR1549" s="5"/>
      <c r="CS1549" s="5"/>
      <c r="CT1549" s="5"/>
      <c r="CU1549" s="5"/>
      <c r="CV1549" s="5"/>
      <c r="CW1549" s="5"/>
      <c r="CX1549" s="5"/>
      <c r="CY1549" s="5"/>
      <c r="CZ1549" s="5"/>
      <c r="DA1549" s="5"/>
      <c r="DB1549" s="5"/>
      <c r="DC1549" s="5"/>
      <c r="DD1549" s="5"/>
      <c r="DE1549" s="5"/>
      <c r="DF1549" s="5"/>
      <c r="DG1549" s="5"/>
      <c r="DH1549" s="5"/>
      <c r="DI1549" s="5"/>
      <c r="DJ1549" s="5"/>
      <c r="DK1549" s="5"/>
      <c r="DL1549" s="5"/>
    </row>
    <row r="1550" spans="1:116" s="1" customFormat="1" ht="35.25" customHeight="1">
      <c r="A1550" s="212"/>
      <c r="B1550" s="213">
        <v>33</v>
      </c>
      <c r="C1550" s="194" t="s">
        <v>4891</v>
      </c>
      <c r="D1550" s="194" t="s">
        <v>4889</v>
      </c>
      <c r="E1550" s="60">
        <v>1825</v>
      </c>
      <c r="F1550" s="191">
        <v>0</v>
      </c>
      <c r="G1550" s="213"/>
      <c r="H1550" s="221">
        <f t="shared" si="28"/>
        <v>1825</v>
      </c>
      <c r="I1550" s="69" t="s">
        <v>2686</v>
      </c>
      <c r="J1550" s="213"/>
      <c r="K1550" s="213"/>
      <c r="L1550" s="213"/>
      <c r="M1550" s="213"/>
      <c r="N1550" s="213"/>
      <c r="O1550" s="69" t="s">
        <v>2733</v>
      </c>
      <c r="P1550" s="70" t="s">
        <v>2726</v>
      </c>
      <c r="Q1550" s="213"/>
      <c r="R1550" s="214"/>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c r="BO1550" s="5"/>
      <c r="BP1550" s="5"/>
      <c r="BQ1550" s="5"/>
      <c r="BR1550" s="5"/>
      <c r="BS1550" s="5"/>
      <c r="BT1550" s="5"/>
      <c r="BU1550" s="5"/>
      <c r="BV1550" s="5"/>
      <c r="BW1550" s="5"/>
      <c r="BX1550" s="5"/>
      <c r="BY1550" s="5"/>
      <c r="BZ1550" s="5"/>
      <c r="CA1550" s="5"/>
      <c r="CB1550" s="5"/>
      <c r="CC1550" s="5"/>
      <c r="CD1550" s="5"/>
      <c r="CE1550" s="5"/>
      <c r="CF1550" s="5"/>
      <c r="CG1550" s="5"/>
      <c r="CH1550" s="5"/>
      <c r="CI1550" s="5"/>
      <c r="CJ1550" s="5"/>
      <c r="CK1550" s="5"/>
      <c r="CL1550" s="5"/>
      <c r="CM1550" s="5"/>
      <c r="CN1550" s="5"/>
      <c r="CO1550" s="5"/>
      <c r="CP1550" s="5"/>
      <c r="CQ1550" s="5"/>
      <c r="CR1550" s="5"/>
      <c r="CS1550" s="5"/>
      <c r="CT1550" s="5"/>
      <c r="CU1550" s="5"/>
      <c r="CV1550" s="5"/>
      <c r="CW1550" s="5"/>
      <c r="CX1550" s="5"/>
      <c r="CY1550" s="5"/>
      <c r="CZ1550" s="5"/>
      <c r="DA1550" s="5"/>
      <c r="DB1550" s="5"/>
      <c r="DC1550" s="5"/>
      <c r="DD1550" s="5"/>
      <c r="DE1550" s="5"/>
      <c r="DF1550" s="5"/>
      <c r="DG1550" s="5"/>
      <c r="DH1550" s="5"/>
      <c r="DI1550" s="5"/>
      <c r="DJ1550" s="5"/>
      <c r="DK1550" s="5"/>
      <c r="DL1550" s="5"/>
    </row>
    <row r="1551" spans="1:116" s="1" customFormat="1" ht="35.25" customHeight="1">
      <c r="A1551" s="212"/>
      <c r="B1551" s="210">
        <v>34</v>
      </c>
      <c r="C1551" s="194" t="s">
        <v>4891</v>
      </c>
      <c r="D1551" s="194" t="s">
        <v>4889</v>
      </c>
      <c r="E1551" s="60">
        <v>3100</v>
      </c>
      <c r="F1551" s="191"/>
      <c r="G1551" s="213"/>
      <c r="H1551" s="221">
        <f t="shared" si="28"/>
        <v>3100</v>
      </c>
      <c r="I1551" s="69" t="s">
        <v>565</v>
      </c>
      <c r="J1551" s="213"/>
      <c r="K1551" s="213"/>
      <c r="L1551" s="213"/>
      <c r="M1551" s="213"/>
      <c r="N1551" s="213"/>
      <c r="O1551" s="69" t="s">
        <v>2734</v>
      </c>
      <c r="P1551" s="70" t="s">
        <v>2735</v>
      </c>
      <c r="Q1551" s="213"/>
      <c r="R1551" s="214"/>
      <c r="S1551" s="5"/>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c r="AT1551" s="5"/>
      <c r="AU1551" s="5"/>
      <c r="AV1551" s="5"/>
      <c r="AW1551" s="5"/>
      <c r="AX1551" s="5"/>
      <c r="AY1551" s="5"/>
      <c r="AZ1551" s="5"/>
      <c r="BA1551" s="5"/>
      <c r="BB1551" s="5"/>
      <c r="BC1551" s="5"/>
      <c r="BD1551" s="5"/>
      <c r="BE1551" s="5"/>
      <c r="BF1551" s="5"/>
      <c r="BG1551" s="5"/>
      <c r="BH1551" s="5"/>
      <c r="BI1551" s="5"/>
      <c r="BJ1551" s="5"/>
      <c r="BK1551" s="5"/>
      <c r="BL1551" s="5"/>
      <c r="BM1551" s="5"/>
      <c r="BN1551" s="5"/>
      <c r="BO1551" s="5"/>
      <c r="BP1551" s="5"/>
      <c r="BQ1551" s="5"/>
      <c r="BR1551" s="5"/>
      <c r="BS1551" s="5"/>
      <c r="BT1551" s="5"/>
      <c r="BU1551" s="5"/>
      <c r="BV1551" s="5"/>
      <c r="BW1551" s="5"/>
      <c r="BX1551" s="5"/>
      <c r="BY1551" s="5"/>
      <c r="BZ1551" s="5"/>
      <c r="CA1551" s="5"/>
      <c r="CB1551" s="5"/>
      <c r="CC1551" s="5"/>
      <c r="CD1551" s="5"/>
      <c r="CE1551" s="5"/>
      <c r="CF1551" s="5"/>
      <c r="CG1551" s="5"/>
      <c r="CH1551" s="5"/>
      <c r="CI1551" s="5"/>
      <c r="CJ1551" s="5"/>
      <c r="CK1551" s="5"/>
      <c r="CL1551" s="5"/>
      <c r="CM1551" s="5"/>
      <c r="CN1551" s="5"/>
      <c r="CO1551" s="5"/>
      <c r="CP1551" s="5"/>
      <c r="CQ1551" s="5"/>
      <c r="CR1551" s="5"/>
      <c r="CS1551" s="5"/>
      <c r="CT1551" s="5"/>
      <c r="CU1551" s="5"/>
      <c r="CV1551" s="5"/>
      <c r="CW1551" s="5"/>
      <c r="CX1551" s="5"/>
      <c r="CY1551" s="5"/>
      <c r="CZ1551" s="5"/>
      <c r="DA1551" s="5"/>
      <c r="DB1551" s="5"/>
      <c r="DC1551" s="5"/>
      <c r="DD1551" s="5"/>
      <c r="DE1551" s="5"/>
      <c r="DF1551" s="5"/>
      <c r="DG1551" s="5"/>
      <c r="DH1551" s="5"/>
      <c r="DI1551" s="5"/>
      <c r="DJ1551" s="5"/>
      <c r="DK1551" s="5"/>
      <c r="DL1551" s="5"/>
    </row>
    <row r="1552" spans="1:116" s="1" customFormat="1" ht="35.25" customHeight="1">
      <c r="A1552" s="212"/>
      <c r="B1552" s="213">
        <v>35</v>
      </c>
      <c r="C1552" s="194" t="s">
        <v>2605</v>
      </c>
      <c r="D1552" s="194" t="s">
        <v>4892</v>
      </c>
      <c r="E1552" s="60">
        <v>5000</v>
      </c>
      <c r="F1552" s="191"/>
      <c r="G1552" s="213"/>
      <c r="H1552" s="221">
        <f t="shared" si="28"/>
        <v>5000</v>
      </c>
      <c r="I1552" s="69" t="s">
        <v>565</v>
      </c>
      <c r="J1552" s="213"/>
      <c r="K1552" s="213"/>
      <c r="L1552" s="213"/>
      <c r="M1552" s="213"/>
      <c r="N1552" s="213"/>
      <c r="O1552" s="69" t="s">
        <v>2736</v>
      </c>
      <c r="P1552" s="70" t="s">
        <v>2737</v>
      </c>
      <c r="Q1552" s="213"/>
      <c r="R1552" s="214"/>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c r="BO1552" s="5"/>
      <c r="BP1552" s="5"/>
      <c r="BQ1552" s="5"/>
      <c r="BR1552" s="5"/>
      <c r="BS1552" s="5"/>
      <c r="BT1552" s="5"/>
      <c r="BU1552" s="5"/>
      <c r="BV1552" s="5"/>
      <c r="BW1552" s="5"/>
      <c r="BX1552" s="5"/>
      <c r="BY1552" s="5"/>
      <c r="BZ1552" s="5"/>
      <c r="CA1552" s="5"/>
      <c r="CB1552" s="5"/>
      <c r="CC1552" s="5"/>
      <c r="CD1552" s="5"/>
      <c r="CE1552" s="5"/>
      <c r="CF1552" s="5"/>
      <c r="CG1552" s="5"/>
      <c r="CH1552" s="5"/>
      <c r="CI1552" s="5"/>
      <c r="CJ1552" s="5"/>
      <c r="CK1552" s="5"/>
      <c r="CL1552" s="5"/>
      <c r="CM1552" s="5"/>
      <c r="CN1552" s="5"/>
      <c r="CO1552" s="5"/>
      <c r="CP1552" s="5"/>
      <c r="CQ1552" s="5"/>
      <c r="CR1552" s="5"/>
      <c r="CS1552" s="5"/>
      <c r="CT1552" s="5"/>
      <c r="CU1552" s="5"/>
      <c r="CV1552" s="5"/>
      <c r="CW1552" s="5"/>
      <c r="CX1552" s="5"/>
      <c r="CY1552" s="5"/>
      <c r="CZ1552" s="5"/>
      <c r="DA1552" s="5"/>
      <c r="DB1552" s="5"/>
      <c r="DC1552" s="5"/>
      <c r="DD1552" s="5"/>
      <c r="DE1552" s="5"/>
      <c r="DF1552" s="5"/>
      <c r="DG1552" s="5"/>
      <c r="DH1552" s="5"/>
      <c r="DI1552" s="5"/>
      <c r="DJ1552" s="5"/>
      <c r="DK1552" s="5"/>
      <c r="DL1552" s="5"/>
    </row>
    <row r="1553" spans="1:116" s="1" customFormat="1" ht="35.25" customHeight="1">
      <c r="A1553" s="212"/>
      <c r="B1553" s="213">
        <v>36</v>
      </c>
      <c r="C1553" s="194" t="s">
        <v>2606</v>
      </c>
      <c r="D1553" s="194" t="s">
        <v>4889</v>
      </c>
      <c r="E1553" s="60">
        <v>2150</v>
      </c>
      <c r="F1553" s="191"/>
      <c r="G1553" s="213"/>
      <c r="H1553" s="221">
        <f t="shared" si="28"/>
        <v>2150</v>
      </c>
      <c r="I1553" s="69" t="s">
        <v>67</v>
      </c>
      <c r="J1553" s="213"/>
      <c r="K1553" s="213"/>
      <c r="L1553" s="213"/>
      <c r="M1553" s="213"/>
      <c r="N1553" s="213"/>
      <c r="O1553" s="69" t="s">
        <v>2738</v>
      </c>
      <c r="P1553" s="70" t="s">
        <v>2739</v>
      </c>
      <c r="Q1553" s="213"/>
      <c r="R1553" s="214"/>
      <c r="S1553" s="5"/>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c r="BA1553" s="5"/>
      <c r="BB1553" s="5"/>
      <c r="BC1553" s="5"/>
      <c r="BD1553" s="5"/>
      <c r="BE1553" s="5"/>
      <c r="BF1553" s="5"/>
      <c r="BG1553" s="5"/>
      <c r="BH1553" s="5"/>
      <c r="BI1553" s="5"/>
      <c r="BJ1553" s="5"/>
      <c r="BK1553" s="5"/>
      <c r="BL1553" s="5"/>
      <c r="BM1553" s="5"/>
      <c r="BN1553" s="5"/>
      <c r="BO1553" s="5"/>
      <c r="BP1553" s="5"/>
      <c r="BQ1553" s="5"/>
      <c r="BR1553" s="5"/>
      <c r="BS1553" s="5"/>
      <c r="BT1553" s="5"/>
      <c r="BU1553" s="5"/>
      <c r="BV1553" s="5"/>
      <c r="BW1553" s="5"/>
      <c r="BX1553" s="5"/>
      <c r="BY1553" s="5"/>
      <c r="BZ1553" s="5"/>
      <c r="CA1553" s="5"/>
      <c r="CB1553" s="5"/>
      <c r="CC1553" s="5"/>
      <c r="CD1553" s="5"/>
      <c r="CE1553" s="5"/>
      <c r="CF1553" s="5"/>
      <c r="CG1553" s="5"/>
      <c r="CH1553" s="5"/>
      <c r="CI1553" s="5"/>
      <c r="CJ1553" s="5"/>
      <c r="CK1553" s="5"/>
      <c r="CL1553" s="5"/>
      <c r="CM1553" s="5"/>
      <c r="CN1553" s="5"/>
      <c r="CO1553" s="5"/>
      <c r="CP1553" s="5"/>
      <c r="CQ1553" s="5"/>
      <c r="CR1553" s="5"/>
      <c r="CS1553" s="5"/>
      <c r="CT1553" s="5"/>
      <c r="CU1553" s="5"/>
      <c r="CV1553" s="5"/>
      <c r="CW1553" s="5"/>
      <c r="CX1553" s="5"/>
      <c r="CY1553" s="5"/>
      <c r="CZ1553" s="5"/>
      <c r="DA1553" s="5"/>
      <c r="DB1553" s="5"/>
      <c r="DC1553" s="5"/>
      <c r="DD1553" s="5"/>
      <c r="DE1553" s="5"/>
      <c r="DF1553" s="5"/>
      <c r="DG1553" s="5"/>
      <c r="DH1553" s="5"/>
      <c r="DI1553" s="5"/>
      <c r="DJ1553" s="5"/>
      <c r="DK1553" s="5"/>
      <c r="DL1553" s="5"/>
    </row>
    <row r="1554" spans="1:116" s="1" customFormat="1" ht="35.25" customHeight="1">
      <c r="A1554" s="212"/>
      <c r="B1554" s="210">
        <v>37</v>
      </c>
      <c r="C1554" s="194" t="s">
        <v>2607</v>
      </c>
      <c r="D1554" s="194" t="s">
        <v>4889</v>
      </c>
      <c r="E1554" s="60">
        <v>119653</v>
      </c>
      <c r="F1554" s="191"/>
      <c r="G1554" s="213"/>
      <c r="H1554" s="221">
        <f t="shared" si="28"/>
        <v>119653</v>
      </c>
      <c r="I1554" s="69" t="s">
        <v>67</v>
      </c>
      <c r="J1554" s="213"/>
      <c r="K1554" s="213"/>
      <c r="L1554" s="213"/>
      <c r="M1554" s="213"/>
      <c r="N1554" s="213"/>
      <c r="O1554" s="69" t="s">
        <v>2740</v>
      </c>
      <c r="P1554" s="70" t="s">
        <v>2741</v>
      </c>
      <c r="Q1554" s="213"/>
      <c r="R1554" s="214"/>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c r="BQ1554" s="5"/>
      <c r="BR1554" s="5"/>
      <c r="BS1554" s="5"/>
      <c r="BT1554" s="5"/>
      <c r="BU1554" s="5"/>
      <c r="BV1554" s="5"/>
      <c r="BW1554" s="5"/>
      <c r="BX1554" s="5"/>
      <c r="BY1554" s="5"/>
      <c r="BZ1554" s="5"/>
      <c r="CA1554" s="5"/>
      <c r="CB1554" s="5"/>
      <c r="CC1554" s="5"/>
      <c r="CD1554" s="5"/>
      <c r="CE1554" s="5"/>
      <c r="CF1554" s="5"/>
      <c r="CG1554" s="5"/>
      <c r="CH1554" s="5"/>
      <c r="CI1554" s="5"/>
      <c r="CJ1554" s="5"/>
      <c r="CK1554" s="5"/>
      <c r="CL1554" s="5"/>
      <c r="CM1554" s="5"/>
      <c r="CN1554" s="5"/>
      <c r="CO1554" s="5"/>
      <c r="CP1554" s="5"/>
      <c r="CQ1554" s="5"/>
      <c r="CR1554" s="5"/>
      <c r="CS1554" s="5"/>
      <c r="CT1554" s="5"/>
      <c r="CU1554" s="5"/>
      <c r="CV1554" s="5"/>
      <c r="CW1554" s="5"/>
      <c r="CX1554" s="5"/>
      <c r="CY1554" s="5"/>
      <c r="CZ1554" s="5"/>
      <c r="DA1554" s="5"/>
      <c r="DB1554" s="5"/>
      <c r="DC1554" s="5"/>
      <c r="DD1554" s="5"/>
      <c r="DE1554" s="5"/>
      <c r="DF1554" s="5"/>
      <c r="DG1554" s="5"/>
      <c r="DH1554" s="5"/>
      <c r="DI1554" s="5"/>
      <c r="DJ1554" s="5"/>
      <c r="DK1554" s="5"/>
      <c r="DL1554" s="5"/>
    </row>
    <row r="1555" spans="1:116" s="1" customFormat="1" ht="35.25" customHeight="1">
      <c r="A1555" s="212"/>
      <c r="B1555" s="213">
        <v>38</v>
      </c>
      <c r="C1555" s="194" t="s">
        <v>2608</v>
      </c>
      <c r="D1555" s="194" t="s">
        <v>4893</v>
      </c>
      <c r="E1555" s="60">
        <v>62654</v>
      </c>
      <c r="F1555" s="191">
        <v>0</v>
      </c>
      <c r="G1555" s="213"/>
      <c r="H1555" s="221">
        <f t="shared" si="28"/>
        <v>62654</v>
      </c>
      <c r="I1555" s="69" t="s">
        <v>565</v>
      </c>
      <c r="J1555" s="213"/>
      <c r="K1555" s="213"/>
      <c r="L1555" s="213"/>
      <c r="M1555" s="213"/>
      <c r="N1555" s="213"/>
      <c r="O1555" s="69" t="s">
        <v>2742</v>
      </c>
      <c r="P1555" s="70" t="s">
        <v>2743</v>
      </c>
      <c r="Q1555" s="213"/>
      <c r="R1555" s="214"/>
      <c r="S1555" s="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c r="BI1555" s="5"/>
      <c r="BJ1555" s="5"/>
      <c r="BK1555" s="5"/>
      <c r="BL1555" s="5"/>
      <c r="BM1555" s="5"/>
      <c r="BN1555" s="5"/>
      <c r="BO1555" s="5"/>
      <c r="BP1555" s="5"/>
      <c r="BQ1555" s="5"/>
      <c r="BR1555" s="5"/>
      <c r="BS1555" s="5"/>
      <c r="BT1555" s="5"/>
      <c r="BU1555" s="5"/>
      <c r="BV1555" s="5"/>
      <c r="BW1555" s="5"/>
      <c r="BX1555" s="5"/>
      <c r="BY1555" s="5"/>
      <c r="BZ1555" s="5"/>
      <c r="CA1555" s="5"/>
      <c r="CB1555" s="5"/>
      <c r="CC1555" s="5"/>
      <c r="CD1555" s="5"/>
      <c r="CE1555" s="5"/>
      <c r="CF1555" s="5"/>
      <c r="CG1555" s="5"/>
      <c r="CH1555" s="5"/>
      <c r="CI1555" s="5"/>
      <c r="CJ1555" s="5"/>
      <c r="CK1555" s="5"/>
      <c r="CL1555" s="5"/>
      <c r="CM1555" s="5"/>
      <c r="CN1555" s="5"/>
      <c r="CO1555" s="5"/>
      <c r="CP1555" s="5"/>
      <c r="CQ1555" s="5"/>
      <c r="CR1555" s="5"/>
      <c r="CS1555" s="5"/>
      <c r="CT1555" s="5"/>
      <c r="CU1555" s="5"/>
      <c r="CV1555" s="5"/>
      <c r="CW1555" s="5"/>
      <c r="CX1555" s="5"/>
      <c r="CY1555" s="5"/>
      <c r="CZ1555" s="5"/>
      <c r="DA1555" s="5"/>
      <c r="DB1555" s="5"/>
      <c r="DC1555" s="5"/>
      <c r="DD1555" s="5"/>
      <c r="DE1555" s="5"/>
      <c r="DF1555" s="5"/>
      <c r="DG1555" s="5"/>
      <c r="DH1555" s="5"/>
      <c r="DI1555" s="5"/>
      <c r="DJ1555" s="5"/>
      <c r="DK1555" s="5"/>
      <c r="DL1555" s="5"/>
    </row>
    <row r="1556" spans="1:116" s="1" customFormat="1" ht="35.25" customHeight="1">
      <c r="A1556" s="212"/>
      <c r="B1556" s="213">
        <v>39</v>
      </c>
      <c r="C1556" s="194" t="s">
        <v>4894</v>
      </c>
      <c r="D1556" s="194" t="s">
        <v>4889</v>
      </c>
      <c r="E1556" s="60">
        <v>6250</v>
      </c>
      <c r="F1556" s="191">
        <v>0</v>
      </c>
      <c r="G1556" s="213"/>
      <c r="H1556" s="221">
        <f t="shared" si="28"/>
        <v>6250</v>
      </c>
      <c r="I1556" s="69" t="s">
        <v>67</v>
      </c>
      <c r="J1556" s="213"/>
      <c r="K1556" s="213"/>
      <c r="L1556" s="213"/>
      <c r="M1556" s="213"/>
      <c r="N1556" s="213"/>
      <c r="O1556" s="69" t="s">
        <v>2744</v>
      </c>
      <c r="P1556" s="70" t="s">
        <v>2745</v>
      </c>
      <c r="Q1556" s="213"/>
      <c r="R1556" s="214"/>
      <c r="S1556" s="5"/>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c r="BI1556" s="5"/>
      <c r="BJ1556" s="5"/>
      <c r="BK1556" s="5"/>
      <c r="BL1556" s="5"/>
      <c r="BM1556" s="5"/>
      <c r="BN1556" s="5"/>
      <c r="BO1556" s="5"/>
      <c r="BP1556" s="5"/>
      <c r="BQ1556" s="5"/>
      <c r="BR1556" s="5"/>
      <c r="BS1556" s="5"/>
      <c r="BT1556" s="5"/>
      <c r="BU1556" s="5"/>
      <c r="BV1556" s="5"/>
      <c r="BW1556" s="5"/>
      <c r="BX1556" s="5"/>
      <c r="BY1556" s="5"/>
      <c r="BZ1556" s="5"/>
      <c r="CA1556" s="5"/>
      <c r="CB1556" s="5"/>
      <c r="CC1556" s="5"/>
      <c r="CD1556" s="5"/>
      <c r="CE1556" s="5"/>
      <c r="CF1556" s="5"/>
      <c r="CG1556" s="5"/>
      <c r="CH1556" s="5"/>
      <c r="CI1556" s="5"/>
      <c r="CJ1556" s="5"/>
      <c r="CK1556" s="5"/>
      <c r="CL1556" s="5"/>
      <c r="CM1556" s="5"/>
      <c r="CN1556" s="5"/>
      <c r="CO1556" s="5"/>
      <c r="CP1556" s="5"/>
      <c r="CQ1556" s="5"/>
      <c r="CR1556" s="5"/>
      <c r="CS1556" s="5"/>
      <c r="CT1556" s="5"/>
      <c r="CU1556" s="5"/>
      <c r="CV1556" s="5"/>
      <c r="CW1556" s="5"/>
      <c r="CX1556" s="5"/>
      <c r="CY1556" s="5"/>
      <c r="CZ1556" s="5"/>
      <c r="DA1556" s="5"/>
      <c r="DB1556" s="5"/>
      <c r="DC1556" s="5"/>
      <c r="DD1556" s="5"/>
      <c r="DE1556" s="5"/>
      <c r="DF1556" s="5"/>
      <c r="DG1556" s="5"/>
      <c r="DH1556" s="5"/>
      <c r="DI1556" s="5"/>
      <c r="DJ1556" s="5"/>
      <c r="DK1556" s="5"/>
      <c r="DL1556" s="5"/>
    </row>
    <row r="1557" spans="1:116" s="1" customFormat="1" ht="35.25" customHeight="1">
      <c r="A1557" s="212"/>
      <c r="B1557" s="210">
        <v>40</v>
      </c>
      <c r="C1557" s="194" t="s">
        <v>2609</v>
      </c>
      <c r="D1557" s="194" t="s">
        <v>4895</v>
      </c>
      <c r="E1557" s="60">
        <v>57000</v>
      </c>
      <c r="F1557" s="191"/>
      <c r="G1557" s="213"/>
      <c r="H1557" s="221">
        <f t="shared" si="28"/>
        <v>57000</v>
      </c>
      <c r="I1557" s="69" t="s">
        <v>67</v>
      </c>
      <c r="J1557" s="213"/>
      <c r="K1557" s="213"/>
      <c r="L1557" s="213"/>
      <c r="M1557" s="213"/>
      <c r="N1557" s="213"/>
      <c r="O1557" s="69" t="s">
        <v>2746</v>
      </c>
      <c r="P1557" s="70" t="s">
        <v>2747</v>
      </c>
      <c r="Q1557" s="213"/>
      <c r="R1557" s="214"/>
      <c r="S1557" s="5"/>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c r="AT1557" s="5"/>
      <c r="AU1557" s="5"/>
      <c r="AV1557" s="5"/>
      <c r="AW1557" s="5"/>
      <c r="AX1557" s="5"/>
      <c r="AY1557" s="5"/>
      <c r="AZ1557" s="5"/>
      <c r="BA1557" s="5"/>
      <c r="BB1557" s="5"/>
      <c r="BC1557" s="5"/>
      <c r="BD1557" s="5"/>
      <c r="BE1557" s="5"/>
      <c r="BF1557" s="5"/>
      <c r="BG1557" s="5"/>
      <c r="BH1557" s="5"/>
      <c r="BI1557" s="5"/>
      <c r="BJ1557" s="5"/>
      <c r="BK1557" s="5"/>
      <c r="BL1557" s="5"/>
      <c r="BM1557" s="5"/>
      <c r="BN1557" s="5"/>
      <c r="BO1557" s="5"/>
      <c r="BP1557" s="5"/>
      <c r="BQ1557" s="5"/>
      <c r="BR1557" s="5"/>
      <c r="BS1557" s="5"/>
      <c r="BT1557" s="5"/>
      <c r="BU1557" s="5"/>
      <c r="BV1557" s="5"/>
      <c r="BW1557" s="5"/>
      <c r="BX1557" s="5"/>
      <c r="BY1557" s="5"/>
      <c r="BZ1557" s="5"/>
      <c r="CA1557" s="5"/>
      <c r="CB1557" s="5"/>
      <c r="CC1557" s="5"/>
      <c r="CD1557" s="5"/>
      <c r="CE1557" s="5"/>
      <c r="CF1557" s="5"/>
      <c r="CG1557" s="5"/>
      <c r="CH1557" s="5"/>
      <c r="CI1557" s="5"/>
      <c r="CJ1557" s="5"/>
      <c r="CK1557" s="5"/>
      <c r="CL1557" s="5"/>
      <c r="CM1557" s="5"/>
      <c r="CN1557" s="5"/>
      <c r="CO1557" s="5"/>
      <c r="CP1557" s="5"/>
      <c r="CQ1557" s="5"/>
      <c r="CR1557" s="5"/>
      <c r="CS1557" s="5"/>
      <c r="CT1557" s="5"/>
      <c r="CU1557" s="5"/>
      <c r="CV1557" s="5"/>
      <c r="CW1557" s="5"/>
      <c r="CX1557" s="5"/>
      <c r="CY1557" s="5"/>
      <c r="CZ1557" s="5"/>
      <c r="DA1557" s="5"/>
      <c r="DB1557" s="5"/>
      <c r="DC1557" s="5"/>
      <c r="DD1557" s="5"/>
      <c r="DE1557" s="5"/>
      <c r="DF1557" s="5"/>
      <c r="DG1557" s="5"/>
      <c r="DH1557" s="5"/>
      <c r="DI1557" s="5"/>
      <c r="DJ1557" s="5"/>
      <c r="DK1557" s="5"/>
      <c r="DL1557" s="5"/>
    </row>
    <row r="1558" spans="1:116" s="1" customFormat="1" ht="35.25" customHeight="1">
      <c r="A1558" s="212"/>
      <c r="B1558" s="213">
        <v>41</v>
      </c>
      <c r="C1558" s="194" t="s">
        <v>4896</v>
      </c>
      <c r="D1558" s="194" t="s">
        <v>4892</v>
      </c>
      <c r="E1558" s="60">
        <v>14351</v>
      </c>
      <c r="F1558" s="191"/>
      <c r="G1558" s="213"/>
      <c r="H1558" s="221">
        <f t="shared" si="28"/>
        <v>14351</v>
      </c>
      <c r="I1558" s="69" t="s">
        <v>67</v>
      </c>
      <c r="J1558" s="213"/>
      <c r="K1558" s="213"/>
      <c r="L1558" s="213"/>
      <c r="M1558" s="213"/>
      <c r="N1558" s="213"/>
      <c r="O1558" s="69" t="s">
        <v>2748</v>
      </c>
      <c r="P1558" s="70" t="s">
        <v>2749</v>
      </c>
      <c r="Q1558" s="213"/>
      <c r="R1558" s="214"/>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5"/>
      <c r="BK1558" s="5"/>
      <c r="BL1558" s="5"/>
      <c r="BM1558" s="5"/>
      <c r="BN1558" s="5"/>
      <c r="BO1558" s="5"/>
      <c r="BP1558" s="5"/>
      <c r="BQ1558" s="5"/>
      <c r="BR1558" s="5"/>
      <c r="BS1558" s="5"/>
      <c r="BT1558" s="5"/>
      <c r="BU1558" s="5"/>
      <c r="BV1558" s="5"/>
      <c r="BW1558" s="5"/>
      <c r="BX1558" s="5"/>
      <c r="BY1558" s="5"/>
      <c r="BZ1558" s="5"/>
      <c r="CA1558" s="5"/>
      <c r="CB1558" s="5"/>
      <c r="CC1558" s="5"/>
      <c r="CD1558" s="5"/>
      <c r="CE1558" s="5"/>
      <c r="CF1558" s="5"/>
      <c r="CG1558" s="5"/>
      <c r="CH1558" s="5"/>
      <c r="CI1558" s="5"/>
      <c r="CJ1558" s="5"/>
      <c r="CK1558" s="5"/>
      <c r="CL1558" s="5"/>
      <c r="CM1558" s="5"/>
      <c r="CN1558" s="5"/>
      <c r="CO1558" s="5"/>
      <c r="CP1558" s="5"/>
      <c r="CQ1558" s="5"/>
      <c r="CR1558" s="5"/>
      <c r="CS1558" s="5"/>
      <c r="CT1558" s="5"/>
      <c r="CU1558" s="5"/>
      <c r="CV1558" s="5"/>
      <c r="CW1558" s="5"/>
      <c r="CX1558" s="5"/>
      <c r="CY1558" s="5"/>
      <c r="CZ1558" s="5"/>
      <c r="DA1558" s="5"/>
      <c r="DB1558" s="5"/>
      <c r="DC1558" s="5"/>
      <c r="DD1558" s="5"/>
      <c r="DE1558" s="5"/>
      <c r="DF1558" s="5"/>
      <c r="DG1558" s="5"/>
      <c r="DH1558" s="5"/>
      <c r="DI1558" s="5"/>
      <c r="DJ1558" s="5"/>
      <c r="DK1558" s="5"/>
      <c r="DL1558" s="5"/>
    </row>
    <row r="1559" spans="1:116" s="1" customFormat="1" ht="35.25" customHeight="1">
      <c r="A1559" s="212"/>
      <c r="B1559" s="213">
        <v>42</v>
      </c>
      <c r="C1559" s="194" t="s">
        <v>2610</v>
      </c>
      <c r="D1559" s="194" t="s">
        <v>4897</v>
      </c>
      <c r="E1559" s="60">
        <v>200</v>
      </c>
      <c r="F1559" s="191"/>
      <c r="G1559" s="213"/>
      <c r="H1559" s="221">
        <f t="shared" si="28"/>
        <v>200</v>
      </c>
      <c r="I1559" s="69" t="s">
        <v>67</v>
      </c>
      <c r="J1559" s="213"/>
      <c r="K1559" s="213"/>
      <c r="L1559" s="213"/>
      <c r="M1559" s="213"/>
      <c r="N1559" s="213"/>
      <c r="O1559" s="69" t="s">
        <v>2750</v>
      </c>
      <c r="P1559" s="70" t="s">
        <v>2751</v>
      </c>
      <c r="Q1559" s="213"/>
      <c r="R1559" s="214"/>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c r="BI1559" s="5"/>
      <c r="BJ1559" s="5"/>
      <c r="BK1559" s="5"/>
      <c r="BL1559" s="5"/>
      <c r="BM1559" s="5"/>
      <c r="BN1559" s="5"/>
      <c r="BO1559" s="5"/>
      <c r="BP1559" s="5"/>
      <c r="BQ1559" s="5"/>
      <c r="BR1559" s="5"/>
      <c r="BS1559" s="5"/>
      <c r="BT1559" s="5"/>
      <c r="BU1559" s="5"/>
      <c r="BV1559" s="5"/>
      <c r="BW1559" s="5"/>
      <c r="BX1559" s="5"/>
      <c r="BY1559" s="5"/>
      <c r="BZ1559" s="5"/>
      <c r="CA1559" s="5"/>
      <c r="CB1559" s="5"/>
      <c r="CC1559" s="5"/>
      <c r="CD1559" s="5"/>
      <c r="CE1559" s="5"/>
      <c r="CF1559" s="5"/>
      <c r="CG1559" s="5"/>
      <c r="CH1559" s="5"/>
      <c r="CI1559" s="5"/>
      <c r="CJ1559" s="5"/>
      <c r="CK1559" s="5"/>
      <c r="CL1559" s="5"/>
      <c r="CM1559" s="5"/>
      <c r="CN1559" s="5"/>
      <c r="CO1559" s="5"/>
      <c r="CP1559" s="5"/>
      <c r="CQ1559" s="5"/>
      <c r="CR1559" s="5"/>
      <c r="CS1559" s="5"/>
      <c r="CT1559" s="5"/>
      <c r="CU1559" s="5"/>
      <c r="CV1559" s="5"/>
      <c r="CW1559" s="5"/>
      <c r="CX1559" s="5"/>
      <c r="CY1559" s="5"/>
      <c r="CZ1559" s="5"/>
      <c r="DA1559" s="5"/>
      <c r="DB1559" s="5"/>
      <c r="DC1559" s="5"/>
      <c r="DD1559" s="5"/>
      <c r="DE1559" s="5"/>
      <c r="DF1559" s="5"/>
      <c r="DG1559" s="5"/>
      <c r="DH1559" s="5"/>
      <c r="DI1559" s="5"/>
      <c r="DJ1559" s="5"/>
      <c r="DK1559" s="5"/>
      <c r="DL1559" s="5"/>
    </row>
    <row r="1560" spans="1:116" s="1" customFormat="1" ht="35.25" customHeight="1">
      <c r="A1560" s="212"/>
      <c r="B1560" s="210">
        <v>43</v>
      </c>
      <c r="C1560" s="194" t="s">
        <v>2611</v>
      </c>
      <c r="D1560" s="194" t="s">
        <v>4889</v>
      </c>
      <c r="E1560" s="60">
        <v>2160</v>
      </c>
      <c r="F1560" s="218">
        <v>0</v>
      </c>
      <c r="G1560" s="213"/>
      <c r="H1560" s="221">
        <f t="shared" si="28"/>
        <v>2160</v>
      </c>
      <c r="I1560" s="197" t="s">
        <v>67</v>
      </c>
      <c r="J1560" s="213"/>
      <c r="K1560" s="213"/>
      <c r="L1560" s="213"/>
      <c r="M1560" s="213"/>
      <c r="N1560" s="213"/>
      <c r="O1560" s="197" t="s">
        <v>2752</v>
      </c>
      <c r="P1560" s="196" t="s">
        <v>2753</v>
      </c>
      <c r="Q1560" s="213"/>
      <c r="R1560" s="214"/>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c r="BI1560" s="5"/>
      <c r="BJ1560" s="5"/>
      <c r="BK1560" s="5"/>
      <c r="BL1560" s="5"/>
      <c r="BM1560" s="5"/>
      <c r="BN1560" s="5"/>
      <c r="BO1560" s="5"/>
      <c r="BP1560" s="5"/>
      <c r="BQ1560" s="5"/>
      <c r="BR1560" s="5"/>
      <c r="BS1560" s="5"/>
      <c r="BT1560" s="5"/>
      <c r="BU1560" s="5"/>
      <c r="BV1560" s="5"/>
      <c r="BW1560" s="5"/>
      <c r="BX1560" s="5"/>
      <c r="BY1560" s="5"/>
      <c r="BZ1560" s="5"/>
      <c r="CA1560" s="5"/>
      <c r="CB1560" s="5"/>
      <c r="CC1560" s="5"/>
      <c r="CD1560" s="5"/>
      <c r="CE1560" s="5"/>
      <c r="CF1560" s="5"/>
      <c r="CG1560" s="5"/>
      <c r="CH1560" s="5"/>
      <c r="CI1560" s="5"/>
      <c r="CJ1560" s="5"/>
      <c r="CK1560" s="5"/>
      <c r="CL1560" s="5"/>
      <c r="CM1560" s="5"/>
      <c r="CN1560" s="5"/>
      <c r="CO1560" s="5"/>
      <c r="CP1560" s="5"/>
      <c r="CQ1560" s="5"/>
      <c r="CR1560" s="5"/>
      <c r="CS1560" s="5"/>
      <c r="CT1560" s="5"/>
      <c r="CU1560" s="5"/>
      <c r="CV1560" s="5"/>
      <c r="CW1560" s="5"/>
      <c r="CX1560" s="5"/>
      <c r="CY1560" s="5"/>
      <c r="CZ1560" s="5"/>
      <c r="DA1560" s="5"/>
      <c r="DB1560" s="5"/>
      <c r="DC1560" s="5"/>
      <c r="DD1560" s="5"/>
      <c r="DE1560" s="5"/>
      <c r="DF1560" s="5"/>
      <c r="DG1560" s="5"/>
      <c r="DH1560" s="5"/>
      <c r="DI1560" s="5"/>
      <c r="DJ1560" s="5"/>
      <c r="DK1560" s="5"/>
      <c r="DL1560" s="5"/>
    </row>
    <row r="1561" spans="1:116" s="1" customFormat="1" ht="35.25" customHeight="1">
      <c r="A1561" s="212"/>
      <c r="B1561" s="213">
        <v>44</v>
      </c>
      <c r="C1561" s="194" t="s">
        <v>2611</v>
      </c>
      <c r="D1561" s="194" t="s">
        <v>4889</v>
      </c>
      <c r="E1561" s="60">
        <v>11275</v>
      </c>
      <c r="F1561" s="218">
        <v>0</v>
      </c>
      <c r="G1561" s="213"/>
      <c r="H1561" s="221">
        <f t="shared" si="28"/>
        <v>11275</v>
      </c>
      <c r="I1561" s="197" t="s">
        <v>67</v>
      </c>
      <c r="J1561" s="213"/>
      <c r="K1561" s="213"/>
      <c r="L1561" s="213"/>
      <c r="M1561" s="213"/>
      <c r="N1561" s="213"/>
      <c r="O1561" s="197" t="s">
        <v>2754</v>
      </c>
      <c r="P1561" s="196" t="s">
        <v>2755</v>
      </c>
      <c r="Q1561" s="213"/>
      <c r="R1561" s="214"/>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c r="BI1561" s="5"/>
      <c r="BJ1561" s="5"/>
      <c r="BK1561" s="5"/>
      <c r="BL1561" s="5"/>
      <c r="BM1561" s="5"/>
      <c r="BN1561" s="5"/>
      <c r="BO1561" s="5"/>
      <c r="BP1561" s="5"/>
      <c r="BQ1561" s="5"/>
      <c r="BR1561" s="5"/>
      <c r="BS1561" s="5"/>
      <c r="BT1561" s="5"/>
      <c r="BU1561" s="5"/>
      <c r="BV1561" s="5"/>
      <c r="BW1561" s="5"/>
      <c r="BX1561" s="5"/>
      <c r="BY1561" s="5"/>
      <c r="BZ1561" s="5"/>
      <c r="CA1561" s="5"/>
      <c r="CB1561" s="5"/>
      <c r="CC1561" s="5"/>
      <c r="CD1561" s="5"/>
      <c r="CE1561" s="5"/>
      <c r="CF1561" s="5"/>
      <c r="CG1561" s="5"/>
      <c r="CH1561" s="5"/>
      <c r="CI1561" s="5"/>
      <c r="CJ1561" s="5"/>
      <c r="CK1561" s="5"/>
      <c r="CL1561" s="5"/>
      <c r="CM1561" s="5"/>
      <c r="CN1561" s="5"/>
      <c r="CO1561" s="5"/>
      <c r="CP1561" s="5"/>
      <c r="CQ1561" s="5"/>
      <c r="CR1561" s="5"/>
      <c r="CS1561" s="5"/>
      <c r="CT1561" s="5"/>
      <c r="CU1561" s="5"/>
      <c r="CV1561" s="5"/>
      <c r="CW1561" s="5"/>
      <c r="CX1561" s="5"/>
      <c r="CY1561" s="5"/>
      <c r="CZ1561" s="5"/>
      <c r="DA1561" s="5"/>
      <c r="DB1561" s="5"/>
      <c r="DC1561" s="5"/>
      <c r="DD1561" s="5"/>
      <c r="DE1561" s="5"/>
      <c r="DF1561" s="5"/>
      <c r="DG1561" s="5"/>
      <c r="DH1561" s="5"/>
      <c r="DI1561" s="5"/>
      <c r="DJ1561" s="5"/>
      <c r="DK1561" s="5"/>
      <c r="DL1561" s="5"/>
    </row>
    <row r="1562" spans="1:116" s="1" customFormat="1" ht="35.25" customHeight="1">
      <c r="A1562" s="212"/>
      <c r="B1562" s="213">
        <v>45</v>
      </c>
      <c r="C1562" s="194" t="s">
        <v>4898</v>
      </c>
      <c r="D1562" s="194" t="s">
        <v>4888</v>
      </c>
      <c r="E1562" s="60">
        <v>20958</v>
      </c>
      <c r="F1562" s="218">
        <v>0</v>
      </c>
      <c r="G1562" s="213"/>
      <c r="H1562" s="221">
        <f t="shared" si="28"/>
        <v>20958</v>
      </c>
      <c r="I1562" s="197" t="s">
        <v>67</v>
      </c>
      <c r="J1562" s="213"/>
      <c r="K1562" s="213"/>
      <c r="L1562" s="213"/>
      <c r="M1562" s="213"/>
      <c r="N1562" s="213"/>
      <c r="O1562" s="197" t="s">
        <v>2756</v>
      </c>
      <c r="P1562" s="198" t="s">
        <v>2757</v>
      </c>
      <c r="Q1562" s="213"/>
      <c r="R1562" s="214"/>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c r="AT1562" s="5"/>
      <c r="AU1562" s="5"/>
      <c r="AV1562" s="5"/>
      <c r="AW1562" s="5"/>
      <c r="AX1562" s="5"/>
      <c r="AY1562" s="5"/>
      <c r="AZ1562" s="5"/>
      <c r="BA1562" s="5"/>
      <c r="BB1562" s="5"/>
      <c r="BC1562" s="5"/>
      <c r="BD1562" s="5"/>
      <c r="BE1562" s="5"/>
      <c r="BF1562" s="5"/>
      <c r="BG1562" s="5"/>
      <c r="BH1562" s="5"/>
      <c r="BI1562" s="5"/>
      <c r="BJ1562" s="5"/>
      <c r="BK1562" s="5"/>
      <c r="BL1562" s="5"/>
      <c r="BM1562" s="5"/>
      <c r="BN1562" s="5"/>
      <c r="BO1562" s="5"/>
      <c r="BP1562" s="5"/>
      <c r="BQ1562" s="5"/>
      <c r="BR1562" s="5"/>
      <c r="BS1562" s="5"/>
      <c r="BT1562" s="5"/>
      <c r="BU1562" s="5"/>
      <c r="BV1562" s="5"/>
      <c r="BW1562" s="5"/>
      <c r="BX1562" s="5"/>
      <c r="BY1562" s="5"/>
      <c r="BZ1562" s="5"/>
      <c r="CA1562" s="5"/>
      <c r="CB1562" s="5"/>
      <c r="CC1562" s="5"/>
      <c r="CD1562" s="5"/>
      <c r="CE1562" s="5"/>
      <c r="CF1562" s="5"/>
      <c r="CG1562" s="5"/>
      <c r="CH1562" s="5"/>
      <c r="CI1562" s="5"/>
      <c r="CJ1562" s="5"/>
      <c r="CK1562" s="5"/>
      <c r="CL1562" s="5"/>
      <c r="CM1562" s="5"/>
      <c r="CN1562" s="5"/>
      <c r="CO1562" s="5"/>
      <c r="CP1562" s="5"/>
      <c r="CQ1562" s="5"/>
      <c r="CR1562" s="5"/>
      <c r="CS1562" s="5"/>
      <c r="CT1562" s="5"/>
      <c r="CU1562" s="5"/>
      <c r="CV1562" s="5"/>
      <c r="CW1562" s="5"/>
      <c r="CX1562" s="5"/>
      <c r="CY1562" s="5"/>
      <c r="CZ1562" s="5"/>
      <c r="DA1562" s="5"/>
      <c r="DB1562" s="5"/>
      <c r="DC1562" s="5"/>
      <c r="DD1562" s="5"/>
      <c r="DE1562" s="5"/>
      <c r="DF1562" s="5"/>
      <c r="DG1562" s="5"/>
      <c r="DH1562" s="5"/>
      <c r="DI1562" s="5"/>
      <c r="DJ1562" s="5"/>
      <c r="DK1562" s="5"/>
      <c r="DL1562" s="5"/>
    </row>
    <row r="1563" spans="1:116" s="1" customFormat="1" ht="35.25" customHeight="1">
      <c r="A1563" s="212"/>
      <c r="B1563" s="210">
        <v>46</v>
      </c>
      <c r="C1563" s="194" t="s">
        <v>2612</v>
      </c>
      <c r="D1563" s="194" t="s">
        <v>4899</v>
      </c>
      <c r="E1563" s="60">
        <v>30496</v>
      </c>
      <c r="F1563" s="219">
        <v>0</v>
      </c>
      <c r="G1563" s="213"/>
      <c r="H1563" s="221">
        <f t="shared" si="28"/>
        <v>30496</v>
      </c>
      <c r="I1563" s="200" t="s">
        <v>67</v>
      </c>
      <c r="J1563" s="213"/>
      <c r="K1563" s="213"/>
      <c r="L1563" s="213"/>
      <c r="M1563" s="213"/>
      <c r="N1563" s="213"/>
      <c r="O1563" s="200" t="s">
        <v>2758</v>
      </c>
      <c r="P1563" s="201" t="s">
        <v>2759</v>
      </c>
      <c r="Q1563" s="213"/>
      <c r="R1563" s="214"/>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c r="AT1563" s="5"/>
      <c r="AU1563" s="5"/>
      <c r="AV1563" s="5"/>
      <c r="AW1563" s="5"/>
      <c r="AX1563" s="5"/>
      <c r="AY1563" s="5"/>
      <c r="AZ1563" s="5"/>
      <c r="BA1563" s="5"/>
      <c r="BB1563" s="5"/>
      <c r="BC1563" s="5"/>
      <c r="BD1563" s="5"/>
      <c r="BE1563" s="5"/>
      <c r="BF1563" s="5"/>
      <c r="BG1563" s="5"/>
      <c r="BH1563" s="5"/>
      <c r="BI1563" s="5"/>
      <c r="BJ1563" s="5"/>
      <c r="BK1563" s="5"/>
      <c r="BL1563" s="5"/>
      <c r="BM1563" s="5"/>
      <c r="BN1563" s="5"/>
      <c r="BO1563" s="5"/>
      <c r="BP1563" s="5"/>
      <c r="BQ1563" s="5"/>
      <c r="BR1563" s="5"/>
      <c r="BS1563" s="5"/>
      <c r="BT1563" s="5"/>
      <c r="BU1563" s="5"/>
      <c r="BV1563" s="5"/>
      <c r="BW1563" s="5"/>
      <c r="BX1563" s="5"/>
      <c r="BY1563" s="5"/>
      <c r="BZ1563" s="5"/>
      <c r="CA1563" s="5"/>
      <c r="CB1563" s="5"/>
      <c r="CC1563" s="5"/>
      <c r="CD1563" s="5"/>
      <c r="CE1563" s="5"/>
      <c r="CF1563" s="5"/>
      <c r="CG1563" s="5"/>
      <c r="CH1563" s="5"/>
      <c r="CI1563" s="5"/>
      <c r="CJ1563" s="5"/>
      <c r="CK1563" s="5"/>
      <c r="CL1563" s="5"/>
      <c r="CM1563" s="5"/>
      <c r="CN1563" s="5"/>
      <c r="CO1563" s="5"/>
      <c r="CP1563" s="5"/>
      <c r="CQ1563" s="5"/>
      <c r="CR1563" s="5"/>
      <c r="CS1563" s="5"/>
      <c r="CT1563" s="5"/>
      <c r="CU1563" s="5"/>
      <c r="CV1563" s="5"/>
      <c r="CW1563" s="5"/>
      <c r="CX1563" s="5"/>
      <c r="CY1563" s="5"/>
      <c r="CZ1563" s="5"/>
      <c r="DA1563" s="5"/>
      <c r="DB1563" s="5"/>
      <c r="DC1563" s="5"/>
      <c r="DD1563" s="5"/>
      <c r="DE1563" s="5"/>
      <c r="DF1563" s="5"/>
      <c r="DG1563" s="5"/>
      <c r="DH1563" s="5"/>
      <c r="DI1563" s="5"/>
      <c r="DJ1563" s="5"/>
      <c r="DK1563" s="5"/>
      <c r="DL1563" s="5"/>
    </row>
    <row r="1564" spans="1:116" s="1" customFormat="1" ht="35.25" customHeight="1">
      <c r="A1564" s="212"/>
      <c r="B1564" s="213">
        <v>47</v>
      </c>
      <c r="C1564" s="196" t="s">
        <v>2613</v>
      </c>
      <c r="D1564" s="397" t="s">
        <v>2614</v>
      </c>
      <c r="E1564" s="198">
        <v>1000</v>
      </c>
      <c r="F1564" s="220">
        <v>0</v>
      </c>
      <c r="G1564" s="213"/>
      <c r="H1564" s="221">
        <f t="shared" si="28"/>
        <v>1000</v>
      </c>
      <c r="I1564" s="197" t="s">
        <v>67</v>
      </c>
      <c r="J1564" s="213"/>
      <c r="K1564" s="213"/>
      <c r="L1564" s="213"/>
      <c r="M1564" s="213"/>
      <c r="N1564" s="213"/>
      <c r="O1564" s="197" t="s">
        <v>2760</v>
      </c>
      <c r="P1564" s="198" t="s">
        <v>2761</v>
      </c>
      <c r="Q1564" s="213"/>
      <c r="R1564" s="214"/>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c r="AT1564" s="5"/>
      <c r="AU1564" s="5"/>
      <c r="AV1564" s="5"/>
      <c r="AW1564" s="5"/>
      <c r="AX1564" s="5"/>
      <c r="AY1564" s="5"/>
      <c r="AZ1564" s="5"/>
      <c r="BA1564" s="5"/>
      <c r="BB1564" s="5"/>
      <c r="BC1564" s="5"/>
      <c r="BD1564" s="5"/>
      <c r="BE1564" s="5"/>
      <c r="BF1564" s="5"/>
      <c r="BG1564" s="5"/>
      <c r="BH1564" s="5"/>
      <c r="BI1564" s="5"/>
      <c r="BJ1564" s="5"/>
      <c r="BK1564" s="5"/>
      <c r="BL1564" s="5"/>
      <c r="BM1564" s="5"/>
      <c r="BN1564" s="5"/>
      <c r="BO1564" s="5"/>
      <c r="BP1564" s="5"/>
      <c r="BQ1564" s="5"/>
      <c r="BR1564" s="5"/>
      <c r="BS1564" s="5"/>
      <c r="BT1564" s="5"/>
      <c r="BU1564" s="5"/>
      <c r="BV1564" s="5"/>
      <c r="BW1564" s="5"/>
      <c r="BX1564" s="5"/>
      <c r="BY1564" s="5"/>
      <c r="BZ1564" s="5"/>
      <c r="CA1564" s="5"/>
      <c r="CB1564" s="5"/>
      <c r="CC1564" s="5"/>
      <c r="CD1564" s="5"/>
      <c r="CE1564" s="5"/>
      <c r="CF1564" s="5"/>
      <c r="CG1564" s="5"/>
      <c r="CH1564" s="5"/>
      <c r="CI1564" s="5"/>
      <c r="CJ1564" s="5"/>
      <c r="CK1564" s="5"/>
      <c r="CL1564" s="5"/>
      <c r="CM1564" s="5"/>
      <c r="CN1564" s="5"/>
      <c r="CO1564" s="5"/>
      <c r="CP1564" s="5"/>
      <c r="CQ1564" s="5"/>
      <c r="CR1564" s="5"/>
      <c r="CS1564" s="5"/>
      <c r="CT1564" s="5"/>
      <c r="CU1564" s="5"/>
      <c r="CV1564" s="5"/>
      <c r="CW1564" s="5"/>
      <c r="CX1564" s="5"/>
      <c r="CY1564" s="5"/>
      <c r="CZ1564" s="5"/>
      <c r="DA1564" s="5"/>
      <c r="DB1564" s="5"/>
      <c r="DC1564" s="5"/>
      <c r="DD1564" s="5"/>
      <c r="DE1564" s="5"/>
      <c r="DF1564" s="5"/>
      <c r="DG1564" s="5"/>
      <c r="DH1564" s="5"/>
      <c r="DI1564" s="5"/>
      <c r="DJ1564" s="5"/>
      <c r="DK1564" s="5"/>
      <c r="DL1564" s="5"/>
    </row>
    <row r="1565" spans="1:116" s="1" customFormat="1" ht="35.25" customHeight="1">
      <c r="A1565" s="212"/>
      <c r="B1565" s="213">
        <v>48</v>
      </c>
      <c r="C1565" s="196" t="s">
        <v>2613</v>
      </c>
      <c r="D1565" s="397" t="s">
        <v>2614</v>
      </c>
      <c r="E1565" s="198">
        <v>400</v>
      </c>
      <c r="F1565" s="220">
        <v>0</v>
      </c>
      <c r="G1565" s="213"/>
      <c r="H1565" s="221">
        <f t="shared" si="28"/>
        <v>400</v>
      </c>
      <c r="I1565" s="197" t="s">
        <v>67</v>
      </c>
      <c r="J1565" s="213"/>
      <c r="K1565" s="213"/>
      <c r="L1565" s="213"/>
      <c r="M1565" s="213"/>
      <c r="N1565" s="213"/>
      <c r="O1565" s="197" t="s">
        <v>2762</v>
      </c>
      <c r="P1565" s="202" t="s">
        <v>2763</v>
      </c>
      <c r="Q1565" s="213"/>
      <c r="R1565" s="214"/>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c r="AT1565" s="5"/>
      <c r="AU1565" s="5"/>
      <c r="AV1565" s="5"/>
      <c r="AW1565" s="5"/>
      <c r="AX1565" s="5"/>
      <c r="AY1565" s="5"/>
      <c r="AZ1565" s="5"/>
      <c r="BA1565" s="5"/>
      <c r="BB1565" s="5"/>
      <c r="BC1565" s="5"/>
      <c r="BD1565" s="5"/>
      <c r="BE1565" s="5"/>
      <c r="BF1565" s="5"/>
      <c r="BG1565" s="5"/>
      <c r="BH1565" s="5"/>
      <c r="BI1565" s="5"/>
      <c r="BJ1565" s="5"/>
      <c r="BK1565" s="5"/>
      <c r="BL1565" s="5"/>
      <c r="BM1565" s="5"/>
      <c r="BN1565" s="5"/>
      <c r="BO1565" s="5"/>
      <c r="BP1565" s="5"/>
      <c r="BQ1565" s="5"/>
      <c r="BR1565" s="5"/>
      <c r="BS1565" s="5"/>
      <c r="BT1565" s="5"/>
      <c r="BU1565" s="5"/>
      <c r="BV1565" s="5"/>
      <c r="BW1565" s="5"/>
      <c r="BX1565" s="5"/>
      <c r="BY1565" s="5"/>
      <c r="BZ1565" s="5"/>
      <c r="CA1565" s="5"/>
      <c r="CB1565" s="5"/>
      <c r="CC1565" s="5"/>
      <c r="CD1565" s="5"/>
      <c r="CE1565" s="5"/>
      <c r="CF1565" s="5"/>
      <c r="CG1565" s="5"/>
      <c r="CH1565" s="5"/>
      <c r="CI1565" s="5"/>
      <c r="CJ1565" s="5"/>
      <c r="CK1565" s="5"/>
      <c r="CL1565" s="5"/>
      <c r="CM1565" s="5"/>
      <c r="CN1565" s="5"/>
      <c r="CO1565" s="5"/>
      <c r="CP1565" s="5"/>
      <c r="CQ1565" s="5"/>
      <c r="CR1565" s="5"/>
      <c r="CS1565" s="5"/>
      <c r="CT1565" s="5"/>
      <c r="CU1565" s="5"/>
      <c r="CV1565" s="5"/>
      <c r="CW1565" s="5"/>
      <c r="CX1565" s="5"/>
      <c r="CY1565" s="5"/>
      <c r="CZ1565" s="5"/>
      <c r="DA1565" s="5"/>
      <c r="DB1565" s="5"/>
      <c r="DC1565" s="5"/>
      <c r="DD1565" s="5"/>
      <c r="DE1565" s="5"/>
      <c r="DF1565" s="5"/>
      <c r="DG1565" s="5"/>
      <c r="DH1565" s="5"/>
      <c r="DI1565" s="5"/>
      <c r="DJ1565" s="5"/>
      <c r="DK1565" s="5"/>
      <c r="DL1565" s="5"/>
    </row>
    <row r="1566" spans="1:116" s="1" customFormat="1" ht="35.25" customHeight="1">
      <c r="A1566" s="212"/>
      <c r="B1566" s="210">
        <v>49</v>
      </c>
      <c r="C1566" s="198" t="s">
        <v>2615</v>
      </c>
      <c r="D1566" s="397" t="s">
        <v>2616</v>
      </c>
      <c r="E1566" s="198">
        <v>871</v>
      </c>
      <c r="F1566" s="220">
        <v>0</v>
      </c>
      <c r="G1566" s="213"/>
      <c r="H1566" s="221">
        <f t="shared" si="28"/>
        <v>871</v>
      </c>
      <c r="I1566" s="197" t="s">
        <v>67</v>
      </c>
      <c r="J1566" s="213"/>
      <c r="K1566" s="213"/>
      <c r="L1566" s="213"/>
      <c r="M1566" s="213"/>
      <c r="N1566" s="213"/>
      <c r="O1566" s="197" t="s">
        <v>2764</v>
      </c>
      <c r="P1566" s="198" t="s">
        <v>2765</v>
      </c>
      <c r="Q1566" s="213"/>
      <c r="R1566" s="214"/>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c r="BO1566" s="5"/>
      <c r="BP1566" s="5"/>
      <c r="BQ1566" s="5"/>
      <c r="BR1566" s="5"/>
      <c r="BS1566" s="5"/>
      <c r="BT1566" s="5"/>
      <c r="BU1566" s="5"/>
      <c r="BV1566" s="5"/>
      <c r="BW1566" s="5"/>
      <c r="BX1566" s="5"/>
      <c r="BY1566" s="5"/>
      <c r="BZ1566" s="5"/>
      <c r="CA1566" s="5"/>
      <c r="CB1566" s="5"/>
      <c r="CC1566" s="5"/>
      <c r="CD1566" s="5"/>
      <c r="CE1566" s="5"/>
      <c r="CF1566" s="5"/>
      <c r="CG1566" s="5"/>
      <c r="CH1566" s="5"/>
      <c r="CI1566" s="5"/>
      <c r="CJ1566" s="5"/>
      <c r="CK1566" s="5"/>
      <c r="CL1566" s="5"/>
      <c r="CM1566" s="5"/>
      <c r="CN1566" s="5"/>
      <c r="CO1566" s="5"/>
      <c r="CP1566" s="5"/>
      <c r="CQ1566" s="5"/>
      <c r="CR1566" s="5"/>
      <c r="CS1566" s="5"/>
      <c r="CT1566" s="5"/>
      <c r="CU1566" s="5"/>
      <c r="CV1566" s="5"/>
      <c r="CW1566" s="5"/>
      <c r="CX1566" s="5"/>
      <c r="CY1566" s="5"/>
      <c r="CZ1566" s="5"/>
      <c r="DA1566" s="5"/>
      <c r="DB1566" s="5"/>
      <c r="DC1566" s="5"/>
      <c r="DD1566" s="5"/>
      <c r="DE1566" s="5"/>
      <c r="DF1566" s="5"/>
      <c r="DG1566" s="5"/>
      <c r="DH1566" s="5"/>
      <c r="DI1566" s="5"/>
      <c r="DJ1566" s="5"/>
      <c r="DK1566" s="5"/>
      <c r="DL1566" s="5"/>
    </row>
    <row r="1567" spans="1:116" s="1" customFormat="1" ht="35.25" customHeight="1">
      <c r="A1567" s="212"/>
      <c r="B1567" s="213">
        <v>50</v>
      </c>
      <c r="C1567" s="199" t="s">
        <v>2617</v>
      </c>
      <c r="D1567" s="398" t="s">
        <v>4900</v>
      </c>
      <c r="E1567" s="201">
        <v>5170</v>
      </c>
      <c r="F1567" s="218">
        <v>0</v>
      </c>
      <c r="G1567" s="213"/>
      <c r="H1567" s="221">
        <f t="shared" si="28"/>
        <v>5170</v>
      </c>
      <c r="I1567" s="197" t="s">
        <v>67</v>
      </c>
      <c r="J1567" s="213"/>
      <c r="K1567" s="213"/>
      <c r="L1567" s="213"/>
      <c r="M1567" s="213"/>
      <c r="N1567" s="213"/>
      <c r="O1567" s="197" t="s">
        <v>2766</v>
      </c>
      <c r="P1567" s="198" t="s">
        <v>2767</v>
      </c>
      <c r="Q1567" s="213"/>
      <c r="R1567" s="214"/>
      <c r="S1567" s="5"/>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c r="AT1567" s="5"/>
      <c r="AU1567" s="5"/>
      <c r="AV1567" s="5"/>
      <c r="AW1567" s="5"/>
      <c r="AX1567" s="5"/>
      <c r="AY1567" s="5"/>
      <c r="AZ1567" s="5"/>
      <c r="BA1567" s="5"/>
      <c r="BB1567" s="5"/>
      <c r="BC1567" s="5"/>
      <c r="BD1567" s="5"/>
      <c r="BE1567" s="5"/>
      <c r="BF1567" s="5"/>
      <c r="BG1567" s="5"/>
      <c r="BH1567" s="5"/>
      <c r="BI1567" s="5"/>
      <c r="BJ1567" s="5"/>
      <c r="BK1567" s="5"/>
      <c r="BL1567" s="5"/>
      <c r="BM1567" s="5"/>
      <c r="BN1567" s="5"/>
      <c r="BO1567" s="5"/>
      <c r="BP1567" s="5"/>
      <c r="BQ1567" s="5"/>
      <c r="BR1567" s="5"/>
      <c r="BS1567" s="5"/>
      <c r="BT1567" s="5"/>
      <c r="BU1567" s="5"/>
      <c r="BV1567" s="5"/>
      <c r="BW1567" s="5"/>
      <c r="BX1567" s="5"/>
      <c r="BY1567" s="5"/>
      <c r="BZ1567" s="5"/>
      <c r="CA1567" s="5"/>
      <c r="CB1567" s="5"/>
      <c r="CC1567" s="5"/>
      <c r="CD1567" s="5"/>
      <c r="CE1567" s="5"/>
      <c r="CF1567" s="5"/>
      <c r="CG1567" s="5"/>
      <c r="CH1567" s="5"/>
      <c r="CI1567" s="5"/>
      <c r="CJ1567" s="5"/>
      <c r="CK1567" s="5"/>
      <c r="CL1567" s="5"/>
      <c r="CM1567" s="5"/>
      <c r="CN1567" s="5"/>
      <c r="CO1567" s="5"/>
      <c r="CP1567" s="5"/>
      <c r="CQ1567" s="5"/>
      <c r="CR1567" s="5"/>
      <c r="CS1567" s="5"/>
      <c r="CT1567" s="5"/>
      <c r="CU1567" s="5"/>
      <c r="CV1567" s="5"/>
      <c r="CW1567" s="5"/>
      <c r="CX1567" s="5"/>
      <c r="CY1567" s="5"/>
      <c r="CZ1567" s="5"/>
      <c r="DA1567" s="5"/>
      <c r="DB1567" s="5"/>
      <c r="DC1567" s="5"/>
      <c r="DD1567" s="5"/>
      <c r="DE1567" s="5"/>
      <c r="DF1567" s="5"/>
      <c r="DG1567" s="5"/>
      <c r="DH1567" s="5"/>
      <c r="DI1567" s="5"/>
      <c r="DJ1567" s="5"/>
      <c r="DK1567" s="5"/>
      <c r="DL1567" s="5"/>
    </row>
    <row r="1568" spans="1:116" s="1" customFormat="1" ht="35.25" customHeight="1">
      <c r="A1568" s="212"/>
      <c r="B1568" s="213">
        <v>51</v>
      </c>
      <c r="C1568" s="202" t="s">
        <v>2617</v>
      </c>
      <c r="D1568" s="397" t="s">
        <v>2618</v>
      </c>
      <c r="E1568" s="198">
        <v>3691</v>
      </c>
      <c r="F1568" s="193"/>
      <c r="G1568" s="213"/>
      <c r="H1568" s="221">
        <f t="shared" si="28"/>
        <v>3691</v>
      </c>
      <c r="I1568" s="197" t="s">
        <v>67</v>
      </c>
      <c r="J1568" s="213"/>
      <c r="K1568" s="213"/>
      <c r="L1568" s="213"/>
      <c r="M1568" s="213"/>
      <c r="N1568" s="213"/>
      <c r="O1568" s="197" t="s">
        <v>2768</v>
      </c>
      <c r="P1568" s="203" t="s">
        <v>2769</v>
      </c>
      <c r="Q1568" s="213"/>
      <c r="R1568" s="214"/>
      <c r="S1568" s="5"/>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c r="AT1568" s="5"/>
      <c r="AU1568" s="5"/>
      <c r="AV1568" s="5"/>
      <c r="AW1568" s="5"/>
      <c r="AX1568" s="5"/>
      <c r="AY1568" s="5"/>
      <c r="AZ1568" s="5"/>
      <c r="BA1568" s="5"/>
      <c r="BB1568" s="5"/>
      <c r="BC1568" s="5"/>
      <c r="BD1568" s="5"/>
      <c r="BE1568" s="5"/>
      <c r="BF1568" s="5"/>
      <c r="BG1568" s="5"/>
      <c r="BH1568" s="5"/>
      <c r="BI1568" s="5"/>
      <c r="BJ1568" s="5"/>
      <c r="BK1568" s="5"/>
      <c r="BL1568" s="5"/>
      <c r="BM1568" s="5"/>
      <c r="BN1568" s="5"/>
      <c r="BO1568" s="5"/>
      <c r="BP1568" s="5"/>
      <c r="BQ1568" s="5"/>
      <c r="BR1568" s="5"/>
      <c r="BS1568" s="5"/>
      <c r="BT1568" s="5"/>
      <c r="BU1568" s="5"/>
      <c r="BV1568" s="5"/>
      <c r="BW1568" s="5"/>
      <c r="BX1568" s="5"/>
      <c r="BY1568" s="5"/>
      <c r="BZ1568" s="5"/>
      <c r="CA1568" s="5"/>
      <c r="CB1568" s="5"/>
      <c r="CC1568" s="5"/>
      <c r="CD1568" s="5"/>
      <c r="CE1568" s="5"/>
      <c r="CF1568" s="5"/>
      <c r="CG1568" s="5"/>
      <c r="CH1568" s="5"/>
      <c r="CI1568" s="5"/>
      <c r="CJ1568" s="5"/>
      <c r="CK1568" s="5"/>
      <c r="CL1568" s="5"/>
      <c r="CM1568" s="5"/>
      <c r="CN1568" s="5"/>
      <c r="CO1568" s="5"/>
      <c r="CP1568" s="5"/>
      <c r="CQ1568" s="5"/>
      <c r="CR1568" s="5"/>
      <c r="CS1568" s="5"/>
      <c r="CT1568" s="5"/>
      <c r="CU1568" s="5"/>
      <c r="CV1568" s="5"/>
      <c r="CW1568" s="5"/>
      <c r="CX1568" s="5"/>
      <c r="CY1568" s="5"/>
      <c r="CZ1568" s="5"/>
      <c r="DA1568" s="5"/>
      <c r="DB1568" s="5"/>
      <c r="DC1568" s="5"/>
      <c r="DD1568" s="5"/>
      <c r="DE1568" s="5"/>
      <c r="DF1568" s="5"/>
      <c r="DG1568" s="5"/>
      <c r="DH1568" s="5"/>
      <c r="DI1568" s="5"/>
      <c r="DJ1568" s="5"/>
      <c r="DK1568" s="5"/>
      <c r="DL1568" s="5"/>
    </row>
    <row r="1569" spans="1:116" s="1" customFormat="1" ht="35.25" customHeight="1">
      <c r="A1569" s="212"/>
      <c r="B1569" s="210">
        <v>52</v>
      </c>
      <c r="C1569" s="202" t="s">
        <v>2617</v>
      </c>
      <c r="D1569" s="397" t="s">
        <v>4900</v>
      </c>
      <c r="E1569" s="198">
        <v>10233</v>
      </c>
      <c r="F1569" s="218">
        <v>0</v>
      </c>
      <c r="G1569" s="213"/>
      <c r="H1569" s="221">
        <f t="shared" si="28"/>
        <v>10233</v>
      </c>
      <c r="I1569" s="197" t="s">
        <v>67</v>
      </c>
      <c r="J1569" s="213"/>
      <c r="K1569" s="213"/>
      <c r="L1569" s="213"/>
      <c r="M1569" s="213"/>
      <c r="N1569" s="213"/>
      <c r="O1569" s="197" t="s">
        <v>2770</v>
      </c>
      <c r="P1569" s="196" t="s">
        <v>2771</v>
      </c>
      <c r="Q1569" s="213"/>
      <c r="R1569" s="214"/>
      <c r="S1569" s="5"/>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c r="AT1569" s="5"/>
      <c r="AU1569" s="5"/>
      <c r="AV1569" s="5"/>
      <c r="AW1569" s="5"/>
      <c r="AX1569" s="5"/>
      <c r="AY1569" s="5"/>
      <c r="AZ1569" s="5"/>
      <c r="BA1569" s="5"/>
      <c r="BB1569" s="5"/>
      <c r="BC1569" s="5"/>
      <c r="BD1569" s="5"/>
      <c r="BE1569" s="5"/>
      <c r="BF1569" s="5"/>
      <c r="BG1569" s="5"/>
      <c r="BH1569" s="5"/>
      <c r="BI1569" s="5"/>
      <c r="BJ1569" s="5"/>
      <c r="BK1569" s="5"/>
      <c r="BL1569" s="5"/>
      <c r="BM1569" s="5"/>
      <c r="BN1569" s="5"/>
      <c r="BO1569" s="5"/>
      <c r="BP1569" s="5"/>
      <c r="BQ1569" s="5"/>
      <c r="BR1569" s="5"/>
      <c r="BS1569" s="5"/>
      <c r="BT1569" s="5"/>
      <c r="BU1569" s="5"/>
      <c r="BV1569" s="5"/>
      <c r="BW1569" s="5"/>
      <c r="BX1569" s="5"/>
      <c r="BY1569" s="5"/>
      <c r="BZ1569" s="5"/>
      <c r="CA1569" s="5"/>
      <c r="CB1569" s="5"/>
      <c r="CC1569" s="5"/>
      <c r="CD1569" s="5"/>
      <c r="CE1569" s="5"/>
      <c r="CF1569" s="5"/>
      <c r="CG1569" s="5"/>
      <c r="CH1569" s="5"/>
      <c r="CI1569" s="5"/>
      <c r="CJ1569" s="5"/>
      <c r="CK1569" s="5"/>
      <c r="CL1569" s="5"/>
      <c r="CM1569" s="5"/>
      <c r="CN1569" s="5"/>
      <c r="CO1569" s="5"/>
      <c r="CP1569" s="5"/>
      <c r="CQ1569" s="5"/>
      <c r="CR1569" s="5"/>
      <c r="CS1569" s="5"/>
      <c r="CT1569" s="5"/>
      <c r="CU1569" s="5"/>
      <c r="CV1569" s="5"/>
      <c r="CW1569" s="5"/>
      <c r="CX1569" s="5"/>
      <c r="CY1569" s="5"/>
      <c r="CZ1569" s="5"/>
      <c r="DA1569" s="5"/>
      <c r="DB1569" s="5"/>
      <c r="DC1569" s="5"/>
      <c r="DD1569" s="5"/>
      <c r="DE1569" s="5"/>
      <c r="DF1569" s="5"/>
      <c r="DG1569" s="5"/>
      <c r="DH1569" s="5"/>
      <c r="DI1569" s="5"/>
      <c r="DJ1569" s="5"/>
      <c r="DK1569" s="5"/>
      <c r="DL1569" s="5"/>
    </row>
    <row r="1570" spans="1:116" s="1" customFormat="1" ht="35.25" customHeight="1">
      <c r="A1570" s="212"/>
      <c r="B1570" s="213">
        <v>53</v>
      </c>
      <c r="C1570" s="202" t="s">
        <v>2617</v>
      </c>
      <c r="D1570" s="397" t="s">
        <v>4900</v>
      </c>
      <c r="E1570" s="198">
        <v>7127</v>
      </c>
      <c r="F1570" s="218">
        <v>0</v>
      </c>
      <c r="G1570" s="213"/>
      <c r="H1570" s="221">
        <f t="shared" si="28"/>
        <v>7127</v>
      </c>
      <c r="I1570" s="197" t="s">
        <v>67</v>
      </c>
      <c r="J1570" s="213"/>
      <c r="K1570" s="213"/>
      <c r="L1570" s="213"/>
      <c r="M1570" s="213"/>
      <c r="N1570" s="213"/>
      <c r="O1570" s="197" t="s">
        <v>2772</v>
      </c>
      <c r="P1570" s="202" t="s">
        <v>2773</v>
      </c>
      <c r="Q1570" s="213"/>
      <c r="R1570" s="214"/>
      <c r="S1570" s="5"/>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c r="AT1570" s="5"/>
      <c r="AU1570" s="5"/>
      <c r="AV1570" s="5"/>
      <c r="AW1570" s="5"/>
      <c r="AX1570" s="5"/>
      <c r="AY1570" s="5"/>
      <c r="AZ1570" s="5"/>
      <c r="BA1570" s="5"/>
      <c r="BB1570" s="5"/>
      <c r="BC1570" s="5"/>
      <c r="BD1570" s="5"/>
      <c r="BE1570" s="5"/>
      <c r="BF1570" s="5"/>
      <c r="BG1570" s="5"/>
      <c r="BH1570" s="5"/>
      <c r="BI1570" s="5"/>
      <c r="BJ1570" s="5"/>
      <c r="BK1570" s="5"/>
      <c r="BL1570" s="5"/>
      <c r="BM1570" s="5"/>
      <c r="BN1570" s="5"/>
      <c r="BO1570" s="5"/>
      <c r="BP1570" s="5"/>
      <c r="BQ1570" s="5"/>
      <c r="BR1570" s="5"/>
      <c r="BS1570" s="5"/>
      <c r="BT1570" s="5"/>
      <c r="BU1570" s="5"/>
      <c r="BV1570" s="5"/>
      <c r="BW1570" s="5"/>
      <c r="BX1570" s="5"/>
      <c r="BY1570" s="5"/>
      <c r="BZ1570" s="5"/>
      <c r="CA1570" s="5"/>
      <c r="CB1570" s="5"/>
      <c r="CC1570" s="5"/>
      <c r="CD1570" s="5"/>
      <c r="CE1570" s="5"/>
      <c r="CF1570" s="5"/>
      <c r="CG1570" s="5"/>
      <c r="CH1570" s="5"/>
      <c r="CI1570" s="5"/>
      <c r="CJ1570" s="5"/>
      <c r="CK1570" s="5"/>
      <c r="CL1570" s="5"/>
      <c r="CM1570" s="5"/>
      <c r="CN1570" s="5"/>
      <c r="CO1570" s="5"/>
      <c r="CP1570" s="5"/>
      <c r="CQ1570" s="5"/>
      <c r="CR1570" s="5"/>
      <c r="CS1570" s="5"/>
      <c r="CT1570" s="5"/>
      <c r="CU1570" s="5"/>
      <c r="CV1570" s="5"/>
      <c r="CW1570" s="5"/>
      <c r="CX1570" s="5"/>
      <c r="CY1570" s="5"/>
      <c r="CZ1570" s="5"/>
      <c r="DA1570" s="5"/>
      <c r="DB1570" s="5"/>
      <c r="DC1570" s="5"/>
      <c r="DD1570" s="5"/>
      <c r="DE1570" s="5"/>
      <c r="DF1570" s="5"/>
      <c r="DG1570" s="5"/>
      <c r="DH1570" s="5"/>
      <c r="DI1570" s="5"/>
      <c r="DJ1570" s="5"/>
      <c r="DK1570" s="5"/>
      <c r="DL1570" s="5"/>
    </row>
    <row r="1571" spans="1:116" s="1" customFormat="1" ht="35.25" customHeight="1">
      <c r="A1571" s="212"/>
      <c r="B1571" s="213">
        <v>54</v>
      </c>
      <c r="C1571" s="202" t="s">
        <v>2617</v>
      </c>
      <c r="D1571" s="397" t="s">
        <v>4900</v>
      </c>
      <c r="E1571" s="198">
        <v>3563</v>
      </c>
      <c r="F1571" s="218">
        <v>0</v>
      </c>
      <c r="G1571" s="213"/>
      <c r="H1571" s="221">
        <f t="shared" si="28"/>
        <v>3563</v>
      </c>
      <c r="I1571" s="197" t="s">
        <v>67</v>
      </c>
      <c r="J1571" s="213"/>
      <c r="K1571" s="213"/>
      <c r="L1571" s="213"/>
      <c r="M1571" s="213"/>
      <c r="N1571" s="213"/>
      <c r="O1571" s="197" t="s">
        <v>2774</v>
      </c>
      <c r="P1571" s="198" t="s">
        <v>2775</v>
      </c>
      <c r="Q1571" s="213"/>
      <c r="R1571" s="214"/>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c r="BI1571" s="5"/>
      <c r="BJ1571" s="5"/>
      <c r="BK1571" s="5"/>
      <c r="BL1571" s="5"/>
      <c r="BM1571" s="5"/>
      <c r="BN1571" s="5"/>
      <c r="BO1571" s="5"/>
      <c r="BP1571" s="5"/>
      <c r="BQ1571" s="5"/>
      <c r="BR1571" s="5"/>
      <c r="BS1571" s="5"/>
      <c r="BT1571" s="5"/>
      <c r="BU1571" s="5"/>
      <c r="BV1571" s="5"/>
      <c r="BW1571" s="5"/>
      <c r="BX1571" s="5"/>
      <c r="BY1571" s="5"/>
      <c r="BZ1571" s="5"/>
      <c r="CA1571" s="5"/>
      <c r="CB1571" s="5"/>
      <c r="CC1571" s="5"/>
      <c r="CD1571" s="5"/>
      <c r="CE1571" s="5"/>
      <c r="CF1571" s="5"/>
      <c r="CG1571" s="5"/>
      <c r="CH1571" s="5"/>
      <c r="CI1571" s="5"/>
      <c r="CJ1571" s="5"/>
      <c r="CK1571" s="5"/>
      <c r="CL1571" s="5"/>
      <c r="CM1571" s="5"/>
      <c r="CN1571" s="5"/>
      <c r="CO1571" s="5"/>
      <c r="CP1571" s="5"/>
      <c r="CQ1571" s="5"/>
      <c r="CR1571" s="5"/>
      <c r="CS1571" s="5"/>
      <c r="CT1571" s="5"/>
      <c r="CU1571" s="5"/>
      <c r="CV1571" s="5"/>
      <c r="CW1571" s="5"/>
      <c r="CX1571" s="5"/>
      <c r="CY1571" s="5"/>
      <c r="CZ1571" s="5"/>
      <c r="DA1571" s="5"/>
      <c r="DB1571" s="5"/>
      <c r="DC1571" s="5"/>
      <c r="DD1571" s="5"/>
      <c r="DE1571" s="5"/>
      <c r="DF1571" s="5"/>
      <c r="DG1571" s="5"/>
      <c r="DH1571" s="5"/>
      <c r="DI1571" s="5"/>
      <c r="DJ1571" s="5"/>
      <c r="DK1571" s="5"/>
      <c r="DL1571" s="5"/>
    </row>
    <row r="1572" spans="1:116" s="1" customFormat="1" ht="35.25" customHeight="1">
      <c r="A1572" s="212"/>
      <c r="B1572" s="210">
        <v>55</v>
      </c>
      <c r="C1572" s="203" t="s">
        <v>2619</v>
      </c>
      <c r="D1572" s="397" t="s">
        <v>4901</v>
      </c>
      <c r="E1572" s="204">
        <v>3475</v>
      </c>
      <c r="F1572" s="218">
        <v>0</v>
      </c>
      <c r="G1572" s="213"/>
      <c r="H1572" s="221">
        <f t="shared" si="28"/>
        <v>3475</v>
      </c>
      <c r="I1572" s="197" t="s">
        <v>67</v>
      </c>
      <c r="J1572" s="213"/>
      <c r="K1572" s="213"/>
      <c r="L1572" s="213"/>
      <c r="M1572" s="213"/>
      <c r="N1572" s="213"/>
      <c r="O1572" s="197" t="s">
        <v>2776</v>
      </c>
      <c r="P1572" s="198" t="s">
        <v>2777</v>
      </c>
      <c r="Q1572" s="213"/>
      <c r="R1572" s="214"/>
      <c r="S1572" s="5"/>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c r="AT1572" s="5"/>
      <c r="AU1572" s="5"/>
      <c r="AV1572" s="5"/>
      <c r="AW1572" s="5"/>
      <c r="AX1572" s="5"/>
      <c r="AY1572" s="5"/>
      <c r="AZ1572" s="5"/>
      <c r="BA1572" s="5"/>
      <c r="BB1572" s="5"/>
      <c r="BC1572" s="5"/>
      <c r="BD1572" s="5"/>
      <c r="BE1572" s="5"/>
      <c r="BF1572" s="5"/>
      <c r="BG1572" s="5"/>
      <c r="BH1572" s="5"/>
      <c r="BI1572" s="5"/>
      <c r="BJ1572" s="5"/>
      <c r="BK1572" s="5"/>
      <c r="BL1572" s="5"/>
      <c r="BM1572" s="5"/>
      <c r="BN1572" s="5"/>
      <c r="BO1572" s="5"/>
      <c r="BP1572" s="5"/>
      <c r="BQ1572" s="5"/>
      <c r="BR1572" s="5"/>
      <c r="BS1572" s="5"/>
      <c r="BT1572" s="5"/>
      <c r="BU1572" s="5"/>
      <c r="BV1572" s="5"/>
      <c r="BW1572" s="5"/>
      <c r="BX1572" s="5"/>
      <c r="BY1572" s="5"/>
      <c r="BZ1572" s="5"/>
      <c r="CA1572" s="5"/>
      <c r="CB1572" s="5"/>
      <c r="CC1572" s="5"/>
      <c r="CD1572" s="5"/>
      <c r="CE1572" s="5"/>
      <c r="CF1572" s="5"/>
      <c r="CG1572" s="5"/>
      <c r="CH1572" s="5"/>
      <c r="CI1572" s="5"/>
      <c r="CJ1572" s="5"/>
      <c r="CK1572" s="5"/>
      <c r="CL1572" s="5"/>
      <c r="CM1572" s="5"/>
      <c r="CN1572" s="5"/>
      <c r="CO1572" s="5"/>
      <c r="CP1572" s="5"/>
      <c r="CQ1572" s="5"/>
      <c r="CR1572" s="5"/>
      <c r="CS1572" s="5"/>
      <c r="CT1572" s="5"/>
      <c r="CU1572" s="5"/>
      <c r="CV1572" s="5"/>
      <c r="CW1572" s="5"/>
      <c r="CX1572" s="5"/>
      <c r="CY1572" s="5"/>
      <c r="CZ1572" s="5"/>
      <c r="DA1572" s="5"/>
      <c r="DB1572" s="5"/>
      <c r="DC1572" s="5"/>
      <c r="DD1572" s="5"/>
      <c r="DE1572" s="5"/>
      <c r="DF1572" s="5"/>
      <c r="DG1572" s="5"/>
      <c r="DH1572" s="5"/>
      <c r="DI1572" s="5"/>
      <c r="DJ1572" s="5"/>
      <c r="DK1572" s="5"/>
      <c r="DL1572" s="5"/>
    </row>
    <row r="1573" spans="1:116" s="1" customFormat="1" ht="35.25" customHeight="1">
      <c r="A1573" s="212"/>
      <c r="B1573" s="213">
        <v>56</v>
      </c>
      <c r="C1573" s="196" t="s">
        <v>2620</v>
      </c>
      <c r="D1573" s="397" t="s">
        <v>2621</v>
      </c>
      <c r="E1573" s="198">
        <v>11390</v>
      </c>
      <c r="F1573" s="218">
        <v>0</v>
      </c>
      <c r="G1573" s="213"/>
      <c r="H1573" s="221">
        <f t="shared" si="28"/>
        <v>11390</v>
      </c>
      <c r="I1573" s="197" t="s">
        <v>67</v>
      </c>
      <c r="J1573" s="213"/>
      <c r="K1573" s="213"/>
      <c r="L1573" s="213"/>
      <c r="M1573" s="213"/>
      <c r="N1573" s="213"/>
      <c r="O1573" s="197" t="s">
        <v>2778</v>
      </c>
      <c r="P1573" s="198" t="s">
        <v>2779</v>
      </c>
      <c r="Q1573" s="213"/>
      <c r="R1573" s="214"/>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c r="AX1573" s="5"/>
      <c r="AY1573" s="5"/>
      <c r="AZ1573" s="5"/>
      <c r="BA1573" s="5"/>
      <c r="BB1573" s="5"/>
      <c r="BC1573" s="5"/>
      <c r="BD1573" s="5"/>
      <c r="BE1573" s="5"/>
      <c r="BF1573" s="5"/>
      <c r="BG1573" s="5"/>
      <c r="BH1573" s="5"/>
      <c r="BI1573" s="5"/>
      <c r="BJ1573" s="5"/>
      <c r="BK1573" s="5"/>
      <c r="BL1573" s="5"/>
      <c r="BM1573" s="5"/>
      <c r="BN1573" s="5"/>
      <c r="BO1573" s="5"/>
      <c r="BP1573" s="5"/>
      <c r="BQ1573" s="5"/>
      <c r="BR1573" s="5"/>
      <c r="BS1573" s="5"/>
      <c r="BT1573" s="5"/>
      <c r="BU1573" s="5"/>
      <c r="BV1573" s="5"/>
      <c r="BW1573" s="5"/>
      <c r="BX1573" s="5"/>
      <c r="BY1573" s="5"/>
      <c r="BZ1573" s="5"/>
      <c r="CA1573" s="5"/>
      <c r="CB1573" s="5"/>
      <c r="CC1573" s="5"/>
      <c r="CD1573" s="5"/>
      <c r="CE1573" s="5"/>
      <c r="CF1573" s="5"/>
      <c r="CG1573" s="5"/>
      <c r="CH1573" s="5"/>
      <c r="CI1573" s="5"/>
      <c r="CJ1573" s="5"/>
      <c r="CK1573" s="5"/>
      <c r="CL1573" s="5"/>
      <c r="CM1573" s="5"/>
      <c r="CN1573" s="5"/>
      <c r="CO1573" s="5"/>
      <c r="CP1573" s="5"/>
      <c r="CQ1573" s="5"/>
      <c r="CR1573" s="5"/>
      <c r="CS1573" s="5"/>
      <c r="CT1573" s="5"/>
      <c r="CU1573" s="5"/>
      <c r="CV1573" s="5"/>
      <c r="CW1573" s="5"/>
      <c r="CX1573" s="5"/>
      <c r="CY1573" s="5"/>
      <c r="CZ1573" s="5"/>
      <c r="DA1573" s="5"/>
      <c r="DB1573" s="5"/>
      <c r="DC1573" s="5"/>
      <c r="DD1573" s="5"/>
      <c r="DE1573" s="5"/>
      <c r="DF1573" s="5"/>
      <c r="DG1573" s="5"/>
      <c r="DH1573" s="5"/>
      <c r="DI1573" s="5"/>
      <c r="DJ1573" s="5"/>
      <c r="DK1573" s="5"/>
      <c r="DL1573" s="5"/>
    </row>
    <row r="1574" spans="1:116" s="1" customFormat="1" ht="35.25" customHeight="1">
      <c r="A1574" s="212"/>
      <c r="B1574" s="213">
        <v>57</v>
      </c>
      <c r="C1574" s="202" t="s">
        <v>2622</v>
      </c>
      <c r="D1574" s="397" t="s">
        <v>2623</v>
      </c>
      <c r="E1574" s="399">
        <v>11553</v>
      </c>
      <c r="F1574" s="218">
        <v>0</v>
      </c>
      <c r="G1574" s="213"/>
      <c r="H1574" s="221">
        <f t="shared" si="28"/>
        <v>11553</v>
      </c>
      <c r="I1574" s="197" t="s">
        <v>67</v>
      </c>
      <c r="J1574" s="213"/>
      <c r="K1574" s="213"/>
      <c r="L1574" s="213"/>
      <c r="M1574" s="213"/>
      <c r="N1574" s="213"/>
      <c r="O1574" s="197" t="s">
        <v>2780</v>
      </c>
      <c r="P1574" s="198" t="s">
        <v>2781</v>
      </c>
      <c r="Q1574" s="213"/>
      <c r="R1574" s="214"/>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c r="BO1574" s="5"/>
      <c r="BP1574" s="5"/>
      <c r="BQ1574" s="5"/>
      <c r="BR1574" s="5"/>
      <c r="BS1574" s="5"/>
      <c r="BT1574" s="5"/>
      <c r="BU1574" s="5"/>
      <c r="BV1574" s="5"/>
      <c r="BW1574" s="5"/>
      <c r="BX1574" s="5"/>
      <c r="BY1574" s="5"/>
      <c r="BZ1574" s="5"/>
      <c r="CA1574" s="5"/>
      <c r="CB1574" s="5"/>
      <c r="CC1574" s="5"/>
      <c r="CD1574" s="5"/>
      <c r="CE1574" s="5"/>
      <c r="CF1574" s="5"/>
      <c r="CG1574" s="5"/>
      <c r="CH1574" s="5"/>
      <c r="CI1574" s="5"/>
      <c r="CJ1574" s="5"/>
      <c r="CK1574" s="5"/>
      <c r="CL1574" s="5"/>
      <c r="CM1574" s="5"/>
      <c r="CN1574" s="5"/>
      <c r="CO1574" s="5"/>
      <c r="CP1574" s="5"/>
      <c r="CQ1574" s="5"/>
      <c r="CR1574" s="5"/>
      <c r="CS1574" s="5"/>
      <c r="CT1574" s="5"/>
      <c r="CU1574" s="5"/>
      <c r="CV1574" s="5"/>
      <c r="CW1574" s="5"/>
      <c r="CX1574" s="5"/>
      <c r="CY1574" s="5"/>
      <c r="CZ1574" s="5"/>
      <c r="DA1574" s="5"/>
      <c r="DB1574" s="5"/>
      <c r="DC1574" s="5"/>
      <c r="DD1574" s="5"/>
      <c r="DE1574" s="5"/>
      <c r="DF1574" s="5"/>
      <c r="DG1574" s="5"/>
      <c r="DH1574" s="5"/>
      <c r="DI1574" s="5"/>
      <c r="DJ1574" s="5"/>
      <c r="DK1574" s="5"/>
      <c r="DL1574" s="5"/>
    </row>
    <row r="1575" spans="1:116" s="1" customFormat="1" ht="35.25" customHeight="1">
      <c r="A1575" s="212"/>
      <c r="B1575" s="210">
        <v>58</v>
      </c>
      <c r="C1575" s="198" t="s">
        <v>2624</v>
      </c>
      <c r="D1575" s="397" t="s">
        <v>2625</v>
      </c>
      <c r="E1575" s="400">
        <v>3444</v>
      </c>
      <c r="F1575" s="218">
        <v>0</v>
      </c>
      <c r="G1575" s="213"/>
      <c r="H1575" s="221">
        <f t="shared" si="28"/>
        <v>3444</v>
      </c>
      <c r="I1575" s="197" t="s">
        <v>67</v>
      </c>
      <c r="J1575" s="213"/>
      <c r="K1575" s="213"/>
      <c r="L1575" s="213"/>
      <c r="M1575" s="213"/>
      <c r="N1575" s="213"/>
      <c r="O1575" s="197" t="s">
        <v>2782</v>
      </c>
      <c r="P1575" s="198" t="s">
        <v>2783</v>
      </c>
      <c r="Q1575" s="213"/>
      <c r="R1575" s="214"/>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c r="AX1575" s="5"/>
      <c r="AY1575" s="5"/>
      <c r="AZ1575" s="5"/>
      <c r="BA1575" s="5"/>
      <c r="BB1575" s="5"/>
      <c r="BC1575" s="5"/>
      <c r="BD1575" s="5"/>
      <c r="BE1575" s="5"/>
      <c r="BF1575" s="5"/>
      <c r="BG1575" s="5"/>
      <c r="BH1575" s="5"/>
      <c r="BI1575" s="5"/>
      <c r="BJ1575" s="5"/>
      <c r="BK1575" s="5"/>
      <c r="BL1575" s="5"/>
      <c r="BM1575" s="5"/>
      <c r="BN1575" s="5"/>
      <c r="BO1575" s="5"/>
      <c r="BP1575" s="5"/>
      <c r="BQ1575" s="5"/>
      <c r="BR1575" s="5"/>
      <c r="BS1575" s="5"/>
      <c r="BT1575" s="5"/>
      <c r="BU1575" s="5"/>
      <c r="BV1575" s="5"/>
      <c r="BW1575" s="5"/>
      <c r="BX1575" s="5"/>
      <c r="BY1575" s="5"/>
      <c r="BZ1575" s="5"/>
      <c r="CA1575" s="5"/>
      <c r="CB1575" s="5"/>
      <c r="CC1575" s="5"/>
      <c r="CD1575" s="5"/>
      <c r="CE1575" s="5"/>
      <c r="CF1575" s="5"/>
      <c r="CG1575" s="5"/>
      <c r="CH1575" s="5"/>
      <c r="CI1575" s="5"/>
      <c r="CJ1575" s="5"/>
      <c r="CK1575" s="5"/>
      <c r="CL1575" s="5"/>
      <c r="CM1575" s="5"/>
      <c r="CN1575" s="5"/>
      <c r="CO1575" s="5"/>
      <c r="CP1575" s="5"/>
      <c r="CQ1575" s="5"/>
      <c r="CR1575" s="5"/>
      <c r="CS1575" s="5"/>
      <c r="CT1575" s="5"/>
      <c r="CU1575" s="5"/>
      <c r="CV1575" s="5"/>
      <c r="CW1575" s="5"/>
      <c r="CX1575" s="5"/>
      <c r="CY1575" s="5"/>
      <c r="CZ1575" s="5"/>
      <c r="DA1575" s="5"/>
      <c r="DB1575" s="5"/>
      <c r="DC1575" s="5"/>
      <c r="DD1575" s="5"/>
      <c r="DE1575" s="5"/>
      <c r="DF1575" s="5"/>
      <c r="DG1575" s="5"/>
      <c r="DH1575" s="5"/>
      <c r="DI1575" s="5"/>
      <c r="DJ1575" s="5"/>
      <c r="DK1575" s="5"/>
      <c r="DL1575" s="5"/>
    </row>
    <row r="1576" spans="1:116" s="1" customFormat="1" ht="35.25" customHeight="1">
      <c r="A1576" s="212"/>
      <c r="B1576" s="213">
        <v>59</v>
      </c>
      <c r="C1576" s="198" t="s">
        <v>2624</v>
      </c>
      <c r="D1576" s="397" t="s">
        <v>2625</v>
      </c>
      <c r="E1576" s="198">
        <v>13180</v>
      </c>
      <c r="F1576" s="218">
        <v>0</v>
      </c>
      <c r="G1576" s="213"/>
      <c r="H1576" s="221">
        <f t="shared" si="28"/>
        <v>13180</v>
      </c>
      <c r="I1576" s="197" t="s">
        <v>67</v>
      </c>
      <c r="J1576" s="213"/>
      <c r="K1576" s="213"/>
      <c r="L1576" s="213"/>
      <c r="M1576" s="213"/>
      <c r="N1576" s="213"/>
      <c r="O1576" s="197" t="s">
        <v>2784</v>
      </c>
      <c r="P1576" s="198" t="s">
        <v>2785</v>
      </c>
      <c r="Q1576" s="213"/>
      <c r="R1576" s="214"/>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c r="BI1576" s="5"/>
      <c r="BJ1576" s="5"/>
      <c r="BK1576" s="5"/>
      <c r="BL1576" s="5"/>
      <c r="BM1576" s="5"/>
      <c r="BN1576" s="5"/>
      <c r="BO1576" s="5"/>
      <c r="BP1576" s="5"/>
      <c r="BQ1576" s="5"/>
      <c r="BR1576" s="5"/>
      <c r="BS1576" s="5"/>
      <c r="BT1576" s="5"/>
      <c r="BU1576" s="5"/>
      <c r="BV1576" s="5"/>
      <c r="BW1576" s="5"/>
      <c r="BX1576" s="5"/>
      <c r="BY1576" s="5"/>
      <c r="BZ1576" s="5"/>
      <c r="CA1576" s="5"/>
      <c r="CB1576" s="5"/>
      <c r="CC1576" s="5"/>
      <c r="CD1576" s="5"/>
      <c r="CE1576" s="5"/>
      <c r="CF1576" s="5"/>
      <c r="CG1576" s="5"/>
      <c r="CH1576" s="5"/>
      <c r="CI1576" s="5"/>
      <c r="CJ1576" s="5"/>
      <c r="CK1576" s="5"/>
      <c r="CL1576" s="5"/>
      <c r="CM1576" s="5"/>
      <c r="CN1576" s="5"/>
      <c r="CO1576" s="5"/>
      <c r="CP1576" s="5"/>
      <c r="CQ1576" s="5"/>
      <c r="CR1576" s="5"/>
      <c r="CS1576" s="5"/>
      <c r="CT1576" s="5"/>
      <c r="CU1576" s="5"/>
      <c r="CV1576" s="5"/>
      <c r="CW1576" s="5"/>
      <c r="CX1576" s="5"/>
      <c r="CY1576" s="5"/>
      <c r="CZ1576" s="5"/>
      <c r="DA1576" s="5"/>
      <c r="DB1576" s="5"/>
      <c r="DC1576" s="5"/>
      <c r="DD1576" s="5"/>
      <c r="DE1576" s="5"/>
      <c r="DF1576" s="5"/>
      <c r="DG1576" s="5"/>
      <c r="DH1576" s="5"/>
      <c r="DI1576" s="5"/>
      <c r="DJ1576" s="5"/>
      <c r="DK1576" s="5"/>
      <c r="DL1576" s="5"/>
    </row>
    <row r="1577" spans="1:116" s="1" customFormat="1" ht="35.25" customHeight="1">
      <c r="A1577" s="212"/>
      <c r="B1577" s="213">
        <v>60</v>
      </c>
      <c r="C1577" s="198" t="s">
        <v>2624</v>
      </c>
      <c r="D1577" s="397" t="s">
        <v>2625</v>
      </c>
      <c r="E1577" s="198">
        <v>11413</v>
      </c>
      <c r="F1577" s="218">
        <v>0</v>
      </c>
      <c r="G1577" s="213"/>
      <c r="H1577" s="221">
        <f t="shared" si="28"/>
        <v>11413</v>
      </c>
      <c r="I1577" s="197" t="s">
        <v>67</v>
      </c>
      <c r="J1577" s="213"/>
      <c r="K1577" s="213"/>
      <c r="L1577" s="213"/>
      <c r="M1577" s="213"/>
      <c r="N1577" s="213"/>
      <c r="O1577" s="197" t="s">
        <v>2786</v>
      </c>
      <c r="P1577" s="198" t="s">
        <v>2787</v>
      </c>
      <c r="Q1577" s="213"/>
      <c r="R1577" s="214"/>
      <c r="S1577" s="5"/>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c r="AT1577" s="5"/>
      <c r="AU1577" s="5"/>
      <c r="AV1577" s="5"/>
      <c r="AW1577" s="5"/>
      <c r="AX1577" s="5"/>
      <c r="AY1577" s="5"/>
      <c r="AZ1577" s="5"/>
      <c r="BA1577" s="5"/>
      <c r="BB1577" s="5"/>
      <c r="BC1577" s="5"/>
      <c r="BD1577" s="5"/>
      <c r="BE1577" s="5"/>
      <c r="BF1577" s="5"/>
      <c r="BG1577" s="5"/>
      <c r="BH1577" s="5"/>
      <c r="BI1577" s="5"/>
      <c r="BJ1577" s="5"/>
      <c r="BK1577" s="5"/>
      <c r="BL1577" s="5"/>
      <c r="BM1577" s="5"/>
      <c r="BN1577" s="5"/>
      <c r="BO1577" s="5"/>
      <c r="BP1577" s="5"/>
      <c r="BQ1577" s="5"/>
      <c r="BR1577" s="5"/>
      <c r="BS1577" s="5"/>
      <c r="BT1577" s="5"/>
      <c r="BU1577" s="5"/>
      <c r="BV1577" s="5"/>
      <c r="BW1577" s="5"/>
      <c r="BX1577" s="5"/>
      <c r="BY1577" s="5"/>
      <c r="BZ1577" s="5"/>
      <c r="CA1577" s="5"/>
      <c r="CB1577" s="5"/>
      <c r="CC1577" s="5"/>
      <c r="CD1577" s="5"/>
      <c r="CE1577" s="5"/>
      <c r="CF1577" s="5"/>
      <c r="CG1577" s="5"/>
      <c r="CH1577" s="5"/>
      <c r="CI1577" s="5"/>
      <c r="CJ1577" s="5"/>
      <c r="CK1577" s="5"/>
      <c r="CL1577" s="5"/>
      <c r="CM1577" s="5"/>
      <c r="CN1577" s="5"/>
      <c r="CO1577" s="5"/>
      <c r="CP1577" s="5"/>
      <c r="CQ1577" s="5"/>
      <c r="CR1577" s="5"/>
      <c r="CS1577" s="5"/>
      <c r="CT1577" s="5"/>
      <c r="CU1577" s="5"/>
      <c r="CV1577" s="5"/>
      <c r="CW1577" s="5"/>
      <c r="CX1577" s="5"/>
      <c r="CY1577" s="5"/>
      <c r="CZ1577" s="5"/>
      <c r="DA1577" s="5"/>
      <c r="DB1577" s="5"/>
      <c r="DC1577" s="5"/>
      <c r="DD1577" s="5"/>
      <c r="DE1577" s="5"/>
      <c r="DF1577" s="5"/>
      <c r="DG1577" s="5"/>
      <c r="DH1577" s="5"/>
      <c r="DI1577" s="5"/>
      <c r="DJ1577" s="5"/>
      <c r="DK1577" s="5"/>
      <c r="DL1577" s="5"/>
    </row>
    <row r="1578" spans="1:116" s="1" customFormat="1" ht="35.25" customHeight="1">
      <c r="A1578" s="212"/>
      <c r="B1578" s="210">
        <v>61</v>
      </c>
      <c r="C1578" s="198" t="s">
        <v>2624</v>
      </c>
      <c r="D1578" s="397" t="s">
        <v>2625</v>
      </c>
      <c r="E1578" s="198">
        <v>9645</v>
      </c>
      <c r="F1578" s="218">
        <v>0</v>
      </c>
      <c r="G1578" s="213"/>
      <c r="H1578" s="221">
        <f t="shared" si="28"/>
        <v>9645</v>
      </c>
      <c r="I1578" s="197" t="s">
        <v>67</v>
      </c>
      <c r="J1578" s="213"/>
      <c r="K1578" s="213"/>
      <c r="L1578" s="213"/>
      <c r="M1578" s="213"/>
      <c r="N1578" s="213"/>
      <c r="O1578" s="197" t="s">
        <v>2788</v>
      </c>
      <c r="P1578" s="198" t="s">
        <v>2789</v>
      </c>
      <c r="Q1578" s="213"/>
      <c r="R1578" s="214"/>
      <c r="S1578" s="5"/>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c r="AT1578" s="5"/>
      <c r="AU1578" s="5"/>
      <c r="AV1578" s="5"/>
      <c r="AW1578" s="5"/>
      <c r="AX1578" s="5"/>
      <c r="AY1578" s="5"/>
      <c r="AZ1578" s="5"/>
      <c r="BA1578" s="5"/>
      <c r="BB1578" s="5"/>
      <c r="BC1578" s="5"/>
      <c r="BD1578" s="5"/>
      <c r="BE1578" s="5"/>
      <c r="BF1578" s="5"/>
      <c r="BG1578" s="5"/>
      <c r="BH1578" s="5"/>
      <c r="BI1578" s="5"/>
      <c r="BJ1578" s="5"/>
      <c r="BK1578" s="5"/>
      <c r="BL1578" s="5"/>
      <c r="BM1578" s="5"/>
      <c r="BN1578" s="5"/>
      <c r="BO1578" s="5"/>
      <c r="BP1578" s="5"/>
      <c r="BQ1578" s="5"/>
      <c r="BR1578" s="5"/>
      <c r="BS1578" s="5"/>
      <c r="BT1578" s="5"/>
      <c r="BU1578" s="5"/>
      <c r="BV1578" s="5"/>
      <c r="BW1578" s="5"/>
      <c r="BX1578" s="5"/>
      <c r="BY1578" s="5"/>
      <c r="BZ1578" s="5"/>
      <c r="CA1578" s="5"/>
      <c r="CB1578" s="5"/>
      <c r="CC1578" s="5"/>
      <c r="CD1578" s="5"/>
      <c r="CE1578" s="5"/>
      <c r="CF1578" s="5"/>
      <c r="CG1578" s="5"/>
      <c r="CH1578" s="5"/>
      <c r="CI1578" s="5"/>
      <c r="CJ1578" s="5"/>
      <c r="CK1578" s="5"/>
      <c r="CL1578" s="5"/>
      <c r="CM1578" s="5"/>
      <c r="CN1578" s="5"/>
      <c r="CO1578" s="5"/>
      <c r="CP1578" s="5"/>
      <c r="CQ1578" s="5"/>
      <c r="CR1578" s="5"/>
      <c r="CS1578" s="5"/>
      <c r="CT1578" s="5"/>
      <c r="CU1578" s="5"/>
      <c r="CV1578" s="5"/>
      <c r="CW1578" s="5"/>
      <c r="CX1578" s="5"/>
      <c r="CY1578" s="5"/>
      <c r="CZ1578" s="5"/>
      <c r="DA1578" s="5"/>
      <c r="DB1578" s="5"/>
      <c r="DC1578" s="5"/>
      <c r="DD1578" s="5"/>
      <c r="DE1578" s="5"/>
      <c r="DF1578" s="5"/>
      <c r="DG1578" s="5"/>
      <c r="DH1578" s="5"/>
      <c r="DI1578" s="5"/>
      <c r="DJ1578" s="5"/>
      <c r="DK1578" s="5"/>
      <c r="DL1578" s="5"/>
    </row>
    <row r="1579" spans="1:116" s="1" customFormat="1" ht="35.25" customHeight="1">
      <c r="A1579" s="212"/>
      <c r="B1579" s="213">
        <v>62</v>
      </c>
      <c r="C1579" s="198" t="s">
        <v>2624</v>
      </c>
      <c r="D1579" s="397" t="s">
        <v>2625</v>
      </c>
      <c r="E1579" s="198">
        <v>21050</v>
      </c>
      <c r="F1579" s="218">
        <v>0</v>
      </c>
      <c r="G1579" s="213"/>
      <c r="H1579" s="221">
        <f t="shared" si="28"/>
        <v>21050</v>
      </c>
      <c r="I1579" s="197" t="s">
        <v>67</v>
      </c>
      <c r="J1579" s="213"/>
      <c r="K1579" s="213"/>
      <c r="L1579" s="213"/>
      <c r="M1579" s="213"/>
      <c r="N1579" s="213"/>
      <c r="O1579" s="197" t="s">
        <v>2790</v>
      </c>
      <c r="P1579" s="202" t="s">
        <v>2791</v>
      </c>
      <c r="Q1579" s="213"/>
      <c r="R1579" s="214"/>
      <c r="S1579" s="5"/>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c r="AT1579" s="5"/>
      <c r="AU1579" s="5"/>
      <c r="AV1579" s="5"/>
      <c r="AW1579" s="5"/>
      <c r="AX1579" s="5"/>
      <c r="AY1579" s="5"/>
      <c r="AZ1579" s="5"/>
      <c r="BA1579" s="5"/>
      <c r="BB1579" s="5"/>
      <c r="BC1579" s="5"/>
      <c r="BD1579" s="5"/>
      <c r="BE1579" s="5"/>
      <c r="BF1579" s="5"/>
      <c r="BG1579" s="5"/>
      <c r="BH1579" s="5"/>
      <c r="BI1579" s="5"/>
      <c r="BJ1579" s="5"/>
      <c r="BK1579" s="5"/>
      <c r="BL1579" s="5"/>
      <c r="BM1579" s="5"/>
      <c r="BN1579" s="5"/>
      <c r="BO1579" s="5"/>
      <c r="BP1579" s="5"/>
      <c r="BQ1579" s="5"/>
      <c r="BR1579" s="5"/>
      <c r="BS1579" s="5"/>
      <c r="BT1579" s="5"/>
      <c r="BU1579" s="5"/>
      <c r="BV1579" s="5"/>
      <c r="BW1579" s="5"/>
      <c r="BX1579" s="5"/>
      <c r="BY1579" s="5"/>
      <c r="BZ1579" s="5"/>
      <c r="CA1579" s="5"/>
      <c r="CB1579" s="5"/>
      <c r="CC1579" s="5"/>
      <c r="CD1579" s="5"/>
      <c r="CE1579" s="5"/>
      <c r="CF1579" s="5"/>
      <c r="CG1579" s="5"/>
      <c r="CH1579" s="5"/>
      <c r="CI1579" s="5"/>
      <c r="CJ1579" s="5"/>
      <c r="CK1579" s="5"/>
      <c r="CL1579" s="5"/>
      <c r="CM1579" s="5"/>
      <c r="CN1579" s="5"/>
      <c r="CO1579" s="5"/>
      <c r="CP1579" s="5"/>
      <c r="CQ1579" s="5"/>
      <c r="CR1579" s="5"/>
      <c r="CS1579" s="5"/>
      <c r="CT1579" s="5"/>
      <c r="CU1579" s="5"/>
      <c r="CV1579" s="5"/>
      <c r="CW1579" s="5"/>
      <c r="CX1579" s="5"/>
      <c r="CY1579" s="5"/>
      <c r="CZ1579" s="5"/>
      <c r="DA1579" s="5"/>
      <c r="DB1579" s="5"/>
      <c r="DC1579" s="5"/>
      <c r="DD1579" s="5"/>
      <c r="DE1579" s="5"/>
      <c r="DF1579" s="5"/>
      <c r="DG1579" s="5"/>
      <c r="DH1579" s="5"/>
      <c r="DI1579" s="5"/>
      <c r="DJ1579" s="5"/>
      <c r="DK1579" s="5"/>
      <c r="DL1579" s="5"/>
    </row>
    <row r="1580" spans="1:116" s="1" customFormat="1" ht="35.25" customHeight="1">
      <c r="A1580" s="212"/>
      <c r="B1580" s="213">
        <v>63</v>
      </c>
      <c r="C1580" s="198" t="s">
        <v>2624</v>
      </c>
      <c r="D1580" s="397" t="s">
        <v>2625</v>
      </c>
      <c r="E1580" s="198">
        <v>56492</v>
      </c>
      <c r="F1580" s="218">
        <v>0</v>
      </c>
      <c r="G1580" s="213"/>
      <c r="H1580" s="221">
        <f t="shared" si="28"/>
        <v>56492</v>
      </c>
      <c r="I1580" s="197" t="s">
        <v>2687</v>
      </c>
      <c r="J1580" s="213"/>
      <c r="K1580" s="213"/>
      <c r="L1580" s="213"/>
      <c r="M1580" s="213"/>
      <c r="N1580" s="213"/>
      <c r="O1580" s="197" t="s">
        <v>2792</v>
      </c>
      <c r="P1580" s="202" t="s">
        <v>2793</v>
      </c>
      <c r="Q1580" s="213"/>
      <c r="R1580" s="214"/>
      <c r="S1580" s="5"/>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c r="AT1580" s="5"/>
      <c r="AU1580" s="5"/>
      <c r="AV1580" s="5"/>
      <c r="AW1580" s="5"/>
      <c r="AX1580" s="5"/>
      <c r="AY1580" s="5"/>
      <c r="AZ1580" s="5"/>
      <c r="BA1580" s="5"/>
      <c r="BB1580" s="5"/>
      <c r="BC1580" s="5"/>
      <c r="BD1580" s="5"/>
      <c r="BE1580" s="5"/>
      <c r="BF1580" s="5"/>
      <c r="BG1580" s="5"/>
      <c r="BH1580" s="5"/>
      <c r="BI1580" s="5"/>
      <c r="BJ1580" s="5"/>
      <c r="BK1580" s="5"/>
      <c r="BL1580" s="5"/>
      <c r="BM1580" s="5"/>
      <c r="BN1580" s="5"/>
      <c r="BO1580" s="5"/>
      <c r="BP1580" s="5"/>
      <c r="BQ1580" s="5"/>
      <c r="BR1580" s="5"/>
      <c r="BS1580" s="5"/>
      <c r="BT1580" s="5"/>
      <c r="BU1580" s="5"/>
      <c r="BV1580" s="5"/>
      <c r="BW1580" s="5"/>
      <c r="BX1580" s="5"/>
      <c r="BY1580" s="5"/>
      <c r="BZ1580" s="5"/>
      <c r="CA1580" s="5"/>
      <c r="CB1580" s="5"/>
      <c r="CC1580" s="5"/>
      <c r="CD1580" s="5"/>
      <c r="CE1580" s="5"/>
      <c r="CF1580" s="5"/>
      <c r="CG1580" s="5"/>
      <c r="CH1580" s="5"/>
      <c r="CI1580" s="5"/>
      <c r="CJ1580" s="5"/>
      <c r="CK1580" s="5"/>
      <c r="CL1580" s="5"/>
      <c r="CM1580" s="5"/>
      <c r="CN1580" s="5"/>
      <c r="CO1580" s="5"/>
      <c r="CP1580" s="5"/>
      <c r="CQ1580" s="5"/>
      <c r="CR1580" s="5"/>
      <c r="CS1580" s="5"/>
      <c r="CT1580" s="5"/>
      <c r="CU1580" s="5"/>
      <c r="CV1580" s="5"/>
      <c r="CW1580" s="5"/>
      <c r="CX1580" s="5"/>
      <c r="CY1580" s="5"/>
      <c r="CZ1580" s="5"/>
      <c r="DA1580" s="5"/>
      <c r="DB1580" s="5"/>
      <c r="DC1580" s="5"/>
      <c r="DD1580" s="5"/>
      <c r="DE1580" s="5"/>
      <c r="DF1580" s="5"/>
      <c r="DG1580" s="5"/>
      <c r="DH1580" s="5"/>
      <c r="DI1580" s="5"/>
      <c r="DJ1580" s="5"/>
      <c r="DK1580" s="5"/>
      <c r="DL1580" s="5"/>
    </row>
    <row r="1581" spans="1:116" s="1" customFormat="1" ht="35.25" customHeight="1">
      <c r="A1581" s="212"/>
      <c r="B1581" s="210">
        <v>64</v>
      </c>
      <c r="C1581" s="198" t="s">
        <v>2626</v>
      </c>
      <c r="D1581" s="397" t="s">
        <v>2625</v>
      </c>
      <c r="E1581" s="198">
        <v>3200</v>
      </c>
      <c r="F1581" s="218">
        <v>0</v>
      </c>
      <c r="G1581" s="213"/>
      <c r="H1581" s="221">
        <f t="shared" si="28"/>
        <v>3200</v>
      </c>
      <c r="I1581" s="197" t="s">
        <v>67</v>
      </c>
      <c r="J1581" s="213"/>
      <c r="K1581" s="213"/>
      <c r="L1581" s="213"/>
      <c r="M1581" s="213"/>
      <c r="N1581" s="213"/>
      <c r="O1581" s="197" t="s">
        <v>2794</v>
      </c>
      <c r="P1581" s="202" t="s">
        <v>2795</v>
      </c>
      <c r="Q1581" s="213"/>
      <c r="R1581" s="214"/>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c r="BI1581" s="5"/>
      <c r="BJ1581" s="5"/>
      <c r="BK1581" s="5"/>
      <c r="BL1581" s="5"/>
      <c r="BM1581" s="5"/>
      <c r="BN1581" s="5"/>
      <c r="BO1581" s="5"/>
      <c r="BP1581" s="5"/>
      <c r="BQ1581" s="5"/>
      <c r="BR1581" s="5"/>
      <c r="BS1581" s="5"/>
      <c r="BT1581" s="5"/>
      <c r="BU1581" s="5"/>
      <c r="BV1581" s="5"/>
      <c r="BW1581" s="5"/>
      <c r="BX1581" s="5"/>
      <c r="BY1581" s="5"/>
      <c r="BZ1581" s="5"/>
      <c r="CA1581" s="5"/>
      <c r="CB1581" s="5"/>
      <c r="CC1581" s="5"/>
      <c r="CD1581" s="5"/>
      <c r="CE1581" s="5"/>
      <c r="CF1581" s="5"/>
      <c r="CG1581" s="5"/>
      <c r="CH1581" s="5"/>
      <c r="CI1581" s="5"/>
      <c r="CJ1581" s="5"/>
      <c r="CK1581" s="5"/>
      <c r="CL1581" s="5"/>
      <c r="CM1581" s="5"/>
      <c r="CN1581" s="5"/>
      <c r="CO1581" s="5"/>
      <c r="CP1581" s="5"/>
      <c r="CQ1581" s="5"/>
      <c r="CR1581" s="5"/>
      <c r="CS1581" s="5"/>
      <c r="CT1581" s="5"/>
      <c r="CU1581" s="5"/>
      <c r="CV1581" s="5"/>
      <c r="CW1581" s="5"/>
      <c r="CX1581" s="5"/>
      <c r="CY1581" s="5"/>
      <c r="CZ1581" s="5"/>
      <c r="DA1581" s="5"/>
      <c r="DB1581" s="5"/>
      <c r="DC1581" s="5"/>
      <c r="DD1581" s="5"/>
      <c r="DE1581" s="5"/>
      <c r="DF1581" s="5"/>
      <c r="DG1581" s="5"/>
      <c r="DH1581" s="5"/>
      <c r="DI1581" s="5"/>
      <c r="DJ1581" s="5"/>
      <c r="DK1581" s="5"/>
      <c r="DL1581" s="5"/>
    </row>
    <row r="1582" spans="1:116" s="1" customFormat="1" ht="35.25" customHeight="1">
      <c r="A1582" s="212"/>
      <c r="B1582" s="213">
        <v>65</v>
      </c>
      <c r="C1582" s="198" t="s">
        <v>2624</v>
      </c>
      <c r="D1582" s="397" t="s">
        <v>2625</v>
      </c>
      <c r="E1582" s="198">
        <v>50942</v>
      </c>
      <c r="F1582" s="218">
        <v>0</v>
      </c>
      <c r="G1582" s="213"/>
      <c r="H1582" s="221">
        <f t="shared" si="28"/>
        <v>50942</v>
      </c>
      <c r="I1582" s="197" t="s">
        <v>67</v>
      </c>
      <c r="J1582" s="213"/>
      <c r="K1582" s="213"/>
      <c r="L1582" s="213"/>
      <c r="M1582" s="213"/>
      <c r="N1582" s="213"/>
      <c r="O1582" s="197" t="s">
        <v>2796</v>
      </c>
      <c r="P1582" s="202" t="s">
        <v>2797</v>
      </c>
      <c r="Q1582" s="213"/>
      <c r="R1582" s="214"/>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c r="BI1582" s="5"/>
      <c r="BJ1582" s="5"/>
      <c r="BK1582" s="5"/>
      <c r="BL1582" s="5"/>
      <c r="BM1582" s="5"/>
      <c r="BN1582" s="5"/>
      <c r="BO1582" s="5"/>
      <c r="BP1582" s="5"/>
      <c r="BQ1582" s="5"/>
      <c r="BR1582" s="5"/>
      <c r="BS1582" s="5"/>
      <c r="BT1582" s="5"/>
      <c r="BU1582" s="5"/>
      <c r="BV1582" s="5"/>
      <c r="BW1582" s="5"/>
      <c r="BX1582" s="5"/>
      <c r="BY1582" s="5"/>
      <c r="BZ1582" s="5"/>
      <c r="CA1582" s="5"/>
      <c r="CB1582" s="5"/>
      <c r="CC1582" s="5"/>
      <c r="CD1582" s="5"/>
      <c r="CE1582" s="5"/>
      <c r="CF1582" s="5"/>
      <c r="CG1582" s="5"/>
      <c r="CH1582" s="5"/>
      <c r="CI1582" s="5"/>
      <c r="CJ1582" s="5"/>
      <c r="CK1582" s="5"/>
      <c r="CL1582" s="5"/>
      <c r="CM1582" s="5"/>
      <c r="CN1582" s="5"/>
      <c r="CO1582" s="5"/>
      <c r="CP1582" s="5"/>
      <c r="CQ1582" s="5"/>
      <c r="CR1582" s="5"/>
      <c r="CS1582" s="5"/>
      <c r="CT1582" s="5"/>
      <c r="CU1582" s="5"/>
      <c r="CV1582" s="5"/>
      <c r="CW1582" s="5"/>
      <c r="CX1582" s="5"/>
      <c r="CY1582" s="5"/>
      <c r="CZ1582" s="5"/>
      <c r="DA1582" s="5"/>
      <c r="DB1582" s="5"/>
      <c r="DC1582" s="5"/>
      <c r="DD1582" s="5"/>
      <c r="DE1582" s="5"/>
      <c r="DF1582" s="5"/>
      <c r="DG1582" s="5"/>
      <c r="DH1582" s="5"/>
      <c r="DI1582" s="5"/>
      <c r="DJ1582" s="5"/>
      <c r="DK1582" s="5"/>
      <c r="DL1582" s="5"/>
    </row>
    <row r="1583" spans="1:116" s="1" customFormat="1" ht="35.25" customHeight="1">
      <c r="A1583" s="212"/>
      <c r="B1583" s="213">
        <v>66</v>
      </c>
      <c r="C1583" s="202" t="s">
        <v>2627</v>
      </c>
      <c r="D1583" s="397" t="s">
        <v>2616</v>
      </c>
      <c r="E1583" s="198">
        <v>1200</v>
      </c>
      <c r="F1583" s="218">
        <v>0</v>
      </c>
      <c r="G1583" s="213"/>
      <c r="H1583" s="221">
        <f aca="true" t="shared" si="29" ref="H1583:H1646">E1583-F1583-G1583</f>
        <v>1200</v>
      </c>
      <c r="I1583" s="197" t="s">
        <v>67</v>
      </c>
      <c r="J1583" s="213"/>
      <c r="K1583" s="213"/>
      <c r="L1583" s="213"/>
      <c r="M1583" s="213"/>
      <c r="N1583" s="213"/>
      <c r="O1583" s="197" t="s">
        <v>2798</v>
      </c>
      <c r="P1583" s="198" t="s">
        <v>2799</v>
      </c>
      <c r="Q1583" s="213"/>
      <c r="R1583" s="214"/>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5"/>
      <c r="BF1583" s="5"/>
      <c r="BG1583" s="5"/>
      <c r="BH1583" s="5"/>
      <c r="BI1583" s="5"/>
      <c r="BJ1583" s="5"/>
      <c r="BK1583" s="5"/>
      <c r="BL1583" s="5"/>
      <c r="BM1583" s="5"/>
      <c r="BN1583" s="5"/>
      <c r="BO1583" s="5"/>
      <c r="BP1583" s="5"/>
      <c r="BQ1583" s="5"/>
      <c r="BR1583" s="5"/>
      <c r="BS1583" s="5"/>
      <c r="BT1583" s="5"/>
      <c r="BU1583" s="5"/>
      <c r="BV1583" s="5"/>
      <c r="BW1583" s="5"/>
      <c r="BX1583" s="5"/>
      <c r="BY1583" s="5"/>
      <c r="BZ1583" s="5"/>
      <c r="CA1583" s="5"/>
      <c r="CB1583" s="5"/>
      <c r="CC1583" s="5"/>
      <c r="CD1583" s="5"/>
      <c r="CE1583" s="5"/>
      <c r="CF1583" s="5"/>
      <c r="CG1583" s="5"/>
      <c r="CH1583" s="5"/>
      <c r="CI1583" s="5"/>
      <c r="CJ1583" s="5"/>
      <c r="CK1583" s="5"/>
      <c r="CL1583" s="5"/>
      <c r="CM1583" s="5"/>
      <c r="CN1583" s="5"/>
      <c r="CO1583" s="5"/>
      <c r="CP1583" s="5"/>
      <c r="CQ1583" s="5"/>
      <c r="CR1583" s="5"/>
      <c r="CS1583" s="5"/>
      <c r="CT1583" s="5"/>
      <c r="CU1583" s="5"/>
      <c r="CV1583" s="5"/>
      <c r="CW1583" s="5"/>
      <c r="CX1583" s="5"/>
      <c r="CY1583" s="5"/>
      <c r="CZ1583" s="5"/>
      <c r="DA1583" s="5"/>
      <c r="DB1583" s="5"/>
      <c r="DC1583" s="5"/>
      <c r="DD1583" s="5"/>
      <c r="DE1583" s="5"/>
      <c r="DF1583" s="5"/>
      <c r="DG1583" s="5"/>
      <c r="DH1583" s="5"/>
      <c r="DI1583" s="5"/>
      <c r="DJ1583" s="5"/>
      <c r="DK1583" s="5"/>
      <c r="DL1583" s="5"/>
    </row>
    <row r="1584" spans="1:116" s="1" customFormat="1" ht="35.25" customHeight="1">
      <c r="A1584" s="212"/>
      <c r="B1584" s="210">
        <v>67</v>
      </c>
      <c r="C1584" s="202" t="s">
        <v>2628</v>
      </c>
      <c r="D1584" s="397" t="s">
        <v>2629</v>
      </c>
      <c r="E1584" s="399">
        <v>13000</v>
      </c>
      <c r="F1584" s="218">
        <v>0</v>
      </c>
      <c r="G1584" s="213"/>
      <c r="H1584" s="221">
        <f t="shared" si="29"/>
        <v>13000</v>
      </c>
      <c r="I1584" s="197" t="s">
        <v>67</v>
      </c>
      <c r="J1584" s="213"/>
      <c r="K1584" s="213"/>
      <c r="L1584" s="213"/>
      <c r="M1584" s="213"/>
      <c r="N1584" s="213"/>
      <c r="O1584" s="197" t="s">
        <v>2800</v>
      </c>
      <c r="P1584" s="198" t="s">
        <v>2801</v>
      </c>
      <c r="Q1584" s="213"/>
      <c r="R1584" s="214"/>
      <c r="S1584" s="5"/>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c r="AT1584" s="5"/>
      <c r="AU1584" s="5"/>
      <c r="AV1584" s="5"/>
      <c r="AW1584" s="5"/>
      <c r="AX1584" s="5"/>
      <c r="AY1584" s="5"/>
      <c r="AZ1584" s="5"/>
      <c r="BA1584" s="5"/>
      <c r="BB1584" s="5"/>
      <c r="BC1584" s="5"/>
      <c r="BD1584" s="5"/>
      <c r="BE1584" s="5"/>
      <c r="BF1584" s="5"/>
      <c r="BG1584" s="5"/>
      <c r="BH1584" s="5"/>
      <c r="BI1584" s="5"/>
      <c r="BJ1584" s="5"/>
      <c r="BK1584" s="5"/>
      <c r="BL1584" s="5"/>
      <c r="BM1584" s="5"/>
      <c r="BN1584" s="5"/>
      <c r="BO1584" s="5"/>
      <c r="BP1584" s="5"/>
      <c r="BQ1584" s="5"/>
      <c r="BR1584" s="5"/>
      <c r="BS1584" s="5"/>
      <c r="BT1584" s="5"/>
      <c r="BU1584" s="5"/>
      <c r="BV1584" s="5"/>
      <c r="BW1584" s="5"/>
      <c r="BX1584" s="5"/>
      <c r="BY1584" s="5"/>
      <c r="BZ1584" s="5"/>
      <c r="CA1584" s="5"/>
      <c r="CB1584" s="5"/>
      <c r="CC1584" s="5"/>
      <c r="CD1584" s="5"/>
      <c r="CE1584" s="5"/>
      <c r="CF1584" s="5"/>
      <c r="CG1584" s="5"/>
      <c r="CH1584" s="5"/>
      <c r="CI1584" s="5"/>
      <c r="CJ1584" s="5"/>
      <c r="CK1584" s="5"/>
      <c r="CL1584" s="5"/>
      <c r="CM1584" s="5"/>
      <c r="CN1584" s="5"/>
      <c r="CO1584" s="5"/>
      <c r="CP1584" s="5"/>
      <c r="CQ1584" s="5"/>
      <c r="CR1584" s="5"/>
      <c r="CS1584" s="5"/>
      <c r="CT1584" s="5"/>
      <c r="CU1584" s="5"/>
      <c r="CV1584" s="5"/>
      <c r="CW1584" s="5"/>
      <c r="CX1584" s="5"/>
      <c r="CY1584" s="5"/>
      <c r="CZ1584" s="5"/>
      <c r="DA1584" s="5"/>
      <c r="DB1584" s="5"/>
      <c r="DC1584" s="5"/>
      <c r="DD1584" s="5"/>
      <c r="DE1584" s="5"/>
      <c r="DF1584" s="5"/>
      <c r="DG1584" s="5"/>
      <c r="DH1584" s="5"/>
      <c r="DI1584" s="5"/>
      <c r="DJ1584" s="5"/>
      <c r="DK1584" s="5"/>
      <c r="DL1584" s="5"/>
    </row>
    <row r="1585" spans="1:116" s="1" customFormat="1" ht="35.25" customHeight="1">
      <c r="A1585" s="212"/>
      <c r="B1585" s="213">
        <v>68</v>
      </c>
      <c r="C1585" s="202" t="s">
        <v>2630</v>
      </c>
      <c r="D1585" s="397" t="s">
        <v>2631</v>
      </c>
      <c r="E1585" s="399">
        <v>1995</v>
      </c>
      <c r="F1585" s="218">
        <v>0</v>
      </c>
      <c r="G1585" s="213"/>
      <c r="H1585" s="221">
        <f t="shared" si="29"/>
        <v>1995</v>
      </c>
      <c r="I1585" s="197" t="s">
        <v>67</v>
      </c>
      <c r="J1585" s="213"/>
      <c r="K1585" s="213"/>
      <c r="L1585" s="213"/>
      <c r="M1585" s="213"/>
      <c r="N1585" s="213"/>
      <c r="O1585" s="197" t="s">
        <v>2802</v>
      </c>
      <c r="P1585" s="198" t="s">
        <v>2803</v>
      </c>
      <c r="Q1585" s="213"/>
      <c r="R1585" s="214"/>
      <c r="S1585" s="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c r="BA1585" s="5"/>
      <c r="BB1585" s="5"/>
      <c r="BC1585" s="5"/>
      <c r="BD1585" s="5"/>
      <c r="BE1585" s="5"/>
      <c r="BF1585" s="5"/>
      <c r="BG1585" s="5"/>
      <c r="BH1585" s="5"/>
      <c r="BI1585" s="5"/>
      <c r="BJ1585" s="5"/>
      <c r="BK1585" s="5"/>
      <c r="BL1585" s="5"/>
      <c r="BM1585" s="5"/>
      <c r="BN1585" s="5"/>
      <c r="BO1585" s="5"/>
      <c r="BP1585" s="5"/>
      <c r="BQ1585" s="5"/>
      <c r="BR1585" s="5"/>
      <c r="BS1585" s="5"/>
      <c r="BT1585" s="5"/>
      <c r="BU1585" s="5"/>
      <c r="BV1585" s="5"/>
      <c r="BW1585" s="5"/>
      <c r="BX1585" s="5"/>
      <c r="BY1585" s="5"/>
      <c r="BZ1585" s="5"/>
      <c r="CA1585" s="5"/>
      <c r="CB1585" s="5"/>
      <c r="CC1585" s="5"/>
      <c r="CD1585" s="5"/>
      <c r="CE1585" s="5"/>
      <c r="CF1585" s="5"/>
      <c r="CG1585" s="5"/>
      <c r="CH1585" s="5"/>
      <c r="CI1585" s="5"/>
      <c r="CJ1585" s="5"/>
      <c r="CK1585" s="5"/>
      <c r="CL1585" s="5"/>
      <c r="CM1585" s="5"/>
      <c r="CN1585" s="5"/>
      <c r="CO1585" s="5"/>
      <c r="CP1585" s="5"/>
      <c r="CQ1585" s="5"/>
      <c r="CR1585" s="5"/>
      <c r="CS1585" s="5"/>
      <c r="CT1585" s="5"/>
      <c r="CU1585" s="5"/>
      <c r="CV1585" s="5"/>
      <c r="CW1585" s="5"/>
      <c r="CX1585" s="5"/>
      <c r="CY1585" s="5"/>
      <c r="CZ1585" s="5"/>
      <c r="DA1585" s="5"/>
      <c r="DB1585" s="5"/>
      <c r="DC1585" s="5"/>
      <c r="DD1585" s="5"/>
      <c r="DE1585" s="5"/>
      <c r="DF1585" s="5"/>
      <c r="DG1585" s="5"/>
      <c r="DH1585" s="5"/>
      <c r="DI1585" s="5"/>
      <c r="DJ1585" s="5"/>
      <c r="DK1585" s="5"/>
      <c r="DL1585" s="5"/>
    </row>
    <row r="1586" spans="1:116" s="1" customFormat="1" ht="35.25" customHeight="1">
      <c r="A1586" s="212"/>
      <c r="B1586" s="213">
        <v>69</v>
      </c>
      <c r="C1586" s="202" t="s">
        <v>2632</v>
      </c>
      <c r="D1586" s="397" t="s">
        <v>2633</v>
      </c>
      <c r="E1586" s="399">
        <v>1000</v>
      </c>
      <c r="F1586" s="218">
        <v>0</v>
      </c>
      <c r="G1586" s="213"/>
      <c r="H1586" s="221">
        <f t="shared" si="29"/>
        <v>1000</v>
      </c>
      <c r="I1586" s="197" t="s">
        <v>67</v>
      </c>
      <c r="J1586" s="213"/>
      <c r="K1586" s="213"/>
      <c r="L1586" s="213"/>
      <c r="M1586" s="213"/>
      <c r="N1586" s="213"/>
      <c r="O1586" s="197" t="s">
        <v>2804</v>
      </c>
      <c r="P1586" s="196" t="s">
        <v>2805</v>
      </c>
      <c r="Q1586" s="213"/>
      <c r="R1586" s="214"/>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c r="BO1586" s="5"/>
      <c r="BP1586" s="5"/>
      <c r="BQ1586" s="5"/>
      <c r="BR1586" s="5"/>
      <c r="BS1586" s="5"/>
      <c r="BT1586" s="5"/>
      <c r="BU1586" s="5"/>
      <c r="BV1586" s="5"/>
      <c r="BW1586" s="5"/>
      <c r="BX1586" s="5"/>
      <c r="BY1586" s="5"/>
      <c r="BZ1586" s="5"/>
      <c r="CA1586" s="5"/>
      <c r="CB1586" s="5"/>
      <c r="CC1586" s="5"/>
      <c r="CD1586" s="5"/>
      <c r="CE1586" s="5"/>
      <c r="CF1586" s="5"/>
      <c r="CG1586" s="5"/>
      <c r="CH1586" s="5"/>
      <c r="CI1586" s="5"/>
      <c r="CJ1586" s="5"/>
      <c r="CK1586" s="5"/>
      <c r="CL1586" s="5"/>
      <c r="CM1586" s="5"/>
      <c r="CN1586" s="5"/>
      <c r="CO1586" s="5"/>
      <c r="CP1586" s="5"/>
      <c r="CQ1586" s="5"/>
      <c r="CR1586" s="5"/>
      <c r="CS1586" s="5"/>
      <c r="CT1586" s="5"/>
      <c r="CU1586" s="5"/>
      <c r="CV1586" s="5"/>
      <c r="CW1586" s="5"/>
      <c r="CX1586" s="5"/>
      <c r="CY1586" s="5"/>
      <c r="CZ1586" s="5"/>
      <c r="DA1586" s="5"/>
      <c r="DB1586" s="5"/>
      <c r="DC1586" s="5"/>
      <c r="DD1586" s="5"/>
      <c r="DE1586" s="5"/>
      <c r="DF1586" s="5"/>
      <c r="DG1586" s="5"/>
      <c r="DH1586" s="5"/>
      <c r="DI1586" s="5"/>
      <c r="DJ1586" s="5"/>
      <c r="DK1586" s="5"/>
      <c r="DL1586" s="5"/>
    </row>
    <row r="1587" spans="1:116" s="1" customFormat="1" ht="35.25" customHeight="1">
      <c r="A1587" s="212"/>
      <c r="B1587" s="210">
        <v>70</v>
      </c>
      <c r="C1587" s="198" t="s">
        <v>2634</v>
      </c>
      <c r="D1587" s="397" t="s">
        <v>2635</v>
      </c>
      <c r="E1587" s="198">
        <v>1278</v>
      </c>
      <c r="F1587" s="193">
        <v>0</v>
      </c>
      <c r="G1587" s="213"/>
      <c r="H1587" s="221">
        <f t="shared" si="29"/>
        <v>1278</v>
      </c>
      <c r="I1587" s="197" t="s">
        <v>2687</v>
      </c>
      <c r="J1587" s="213"/>
      <c r="K1587" s="213"/>
      <c r="L1587" s="213"/>
      <c r="M1587" s="213"/>
      <c r="N1587" s="213"/>
      <c r="O1587" s="197" t="s">
        <v>2806</v>
      </c>
      <c r="P1587" s="203" t="s">
        <v>2807</v>
      </c>
      <c r="Q1587" s="213"/>
      <c r="R1587" s="214"/>
      <c r="S1587" s="5"/>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c r="BI1587" s="5"/>
      <c r="BJ1587" s="5"/>
      <c r="BK1587" s="5"/>
      <c r="BL1587" s="5"/>
      <c r="BM1587" s="5"/>
      <c r="BN1587" s="5"/>
      <c r="BO1587" s="5"/>
      <c r="BP1587" s="5"/>
      <c r="BQ1587" s="5"/>
      <c r="BR1587" s="5"/>
      <c r="BS1587" s="5"/>
      <c r="BT1587" s="5"/>
      <c r="BU1587" s="5"/>
      <c r="BV1587" s="5"/>
      <c r="BW1587" s="5"/>
      <c r="BX1587" s="5"/>
      <c r="BY1587" s="5"/>
      <c r="BZ1587" s="5"/>
      <c r="CA1587" s="5"/>
      <c r="CB1587" s="5"/>
      <c r="CC1587" s="5"/>
      <c r="CD1587" s="5"/>
      <c r="CE1587" s="5"/>
      <c r="CF1587" s="5"/>
      <c r="CG1587" s="5"/>
      <c r="CH1587" s="5"/>
      <c r="CI1587" s="5"/>
      <c r="CJ1587" s="5"/>
      <c r="CK1587" s="5"/>
      <c r="CL1587" s="5"/>
      <c r="CM1587" s="5"/>
      <c r="CN1587" s="5"/>
      <c r="CO1587" s="5"/>
      <c r="CP1587" s="5"/>
      <c r="CQ1587" s="5"/>
      <c r="CR1587" s="5"/>
      <c r="CS1587" s="5"/>
      <c r="CT1587" s="5"/>
      <c r="CU1587" s="5"/>
      <c r="CV1587" s="5"/>
      <c r="CW1587" s="5"/>
      <c r="CX1587" s="5"/>
      <c r="CY1587" s="5"/>
      <c r="CZ1587" s="5"/>
      <c r="DA1587" s="5"/>
      <c r="DB1587" s="5"/>
      <c r="DC1587" s="5"/>
      <c r="DD1587" s="5"/>
      <c r="DE1587" s="5"/>
      <c r="DF1587" s="5"/>
      <c r="DG1587" s="5"/>
      <c r="DH1587" s="5"/>
      <c r="DI1587" s="5"/>
      <c r="DJ1587" s="5"/>
      <c r="DK1587" s="5"/>
      <c r="DL1587" s="5"/>
    </row>
    <row r="1588" spans="1:116" s="1" customFormat="1" ht="35.25" customHeight="1">
      <c r="A1588" s="212"/>
      <c r="B1588" s="213">
        <v>71</v>
      </c>
      <c r="C1588" s="198" t="s">
        <v>2634</v>
      </c>
      <c r="D1588" s="397" t="s">
        <v>2635</v>
      </c>
      <c r="E1588" s="198">
        <v>4672</v>
      </c>
      <c r="F1588" s="218">
        <v>0</v>
      </c>
      <c r="G1588" s="213"/>
      <c r="H1588" s="221">
        <f t="shared" si="29"/>
        <v>4672</v>
      </c>
      <c r="I1588" s="197" t="s">
        <v>2687</v>
      </c>
      <c r="J1588" s="213"/>
      <c r="K1588" s="213"/>
      <c r="L1588" s="213"/>
      <c r="M1588" s="213"/>
      <c r="N1588" s="213"/>
      <c r="O1588" s="197" t="s">
        <v>2808</v>
      </c>
      <c r="P1588" s="198" t="s">
        <v>2809</v>
      </c>
      <c r="Q1588" s="213"/>
      <c r="R1588" s="214"/>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c r="BU1588" s="5"/>
      <c r="BV1588" s="5"/>
      <c r="BW1588" s="5"/>
      <c r="BX1588" s="5"/>
      <c r="BY1588" s="5"/>
      <c r="BZ1588" s="5"/>
      <c r="CA1588" s="5"/>
      <c r="CB1588" s="5"/>
      <c r="CC1588" s="5"/>
      <c r="CD1588" s="5"/>
      <c r="CE1588" s="5"/>
      <c r="CF1588" s="5"/>
      <c r="CG1588" s="5"/>
      <c r="CH1588" s="5"/>
      <c r="CI1588" s="5"/>
      <c r="CJ1588" s="5"/>
      <c r="CK1588" s="5"/>
      <c r="CL1588" s="5"/>
      <c r="CM1588" s="5"/>
      <c r="CN1588" s="5"/>
      <c r="CO1588" s="5"/>
      <c r="CP1588" s="5"/>
      <c r="CQ1588" s="5"/>
      <c r="CR1588" s="5"/>
      <c r="CS1588" s="5"/>
      <c r="CT1588" s="5"/>
      <c r="CU1588" s="5"/>
      <c r="CV1588" s="5"/>
      <c r="CW1588" s="5"/>
      <c r="CX1588" s="5"/>
      <c r="CY1588" s="5"/>
      <c r="CZ1588" s="5"/>
      <c r="DA1588" s="5"/>
      <c r="DB1588" s="5"/>
      <c r="DC1588" s="5"/>
      <c r="DD1588" s="5"/>
      <c r="DE1588" s="5"/>
      <c r="DF1588" s="5"/>
      <c r="DG1588" s="5"/>
      <c r="DH1588" s="5"/>
      <c r="DI1588" s="5"/>
      <c r="DJ1588" s="5"/>
      <c r="DK1588" s="5"/>
      <c r="DL1588" s="5"/>
    </row>
    <row r="1589" spans="1:116" s="1" customFormat="1" ht="35.25" customHeight="1">
      <c r="A1589" s="212"/>
      <c r="B1589" s="213">
        <v>72</v>
      </c>
      <c r="C1589" s="198" t="s">
        <v>2634</v>
      </c>
      <c r="D1589" s="397" t="s">
        <v>2635</v>
      </c>
      <c r="E1589" s="198">
        <v>10218</v>
      </c>
      <c r="F1589" s="218">
        <v>0</v>
      </c>
      <c r="G1589" s="213"/>
      <c r="H1589" s="221">
        <f t="shared" si="29"/>
        <v>10218</v>
      </c>
      <c r="I1589" s="197" t="s">
        <v>67</v>
      </c>
      <c r="J1589" s="213"/>
      <c r="K1589" s="213"/>
      <c r="L1589" s="213"/>
      <c r="M1589" s="213"/>
      <c r="N1589" s="213"/>
      <c r="O1589" s="197" t="s">
        <v>2810</v>
      </c>
      <c r="P1589" s="196" t="s">
        <v>2811</v>
      </c>
      <c r="Q1589" s="213"/>
      <c r="R1589" s="214"/>
      <c r="S1589" s="5"/>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c r="DH1589" s="5"/>
      <c r="DI1589" s="5"/>
      <c r="DJ1589" s="5"/>
      <c r="DK1589" s="5"/>
      <c r="DL1589" s="5"/>
    </row>
    <row r="1590" spans="1:116" s="1" customFormat="1" ht="35.25" customHeight="1">
      <c r="A1590" s="212"/>
      <c r="B1590" s="210">
        <v>73</v>
      </c>
      <c r="C1590" s="196" t="s">
        <v>2636</v>
      </c>
      <c r="D1590" s="397" t="s">
        <v>2635</v>
      </c>
      <c r="E1590" s="198">
        <v>3750</v>
      </c>
      <c r="F1590" s="218">
        <v>0</v>
      </c>
      <c r="G1590" s="213"/>
      <c r="H1590" s="221">
        <f t="shared" si="29"/>
        <v>3750</v>
      </c>
      <c r="I1590" s="197" t="s">
        <v>67</v>
      </c>
      <c r="J1590" s="213"/>
      <c r="K1590" s="213"/>
      <c r="L1590" s="213"/>
      <c r="M1590" s="213"/>
      <c r="N1590" s="213"/>
      <c r="O1590" s="197" t="s">
        <v>2812</v>
      </c>
      <c r="P1590" s="196" t="s">
        <v>2813</v>
      </c>
      <c r="Q1590" s="213"/>
      <c r="R1590" s="214"/>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c r="DH1590" s="5"/>
      <c r="DI1590" s="5"/>
      <c r="DJ1590" s="5"/>
      <c r="DK1590" s="5"/>
      <c r="DL1590" s="5"/>
    </row>
    <row r="1591" spans="1:116" s="1" customFormat="1" ht="35.25" customHeight="1">
      <c r="A1591" s="212"/>
      <c r="B1591" s="213">
        <v>74</v>
      </c>
      <c r="C1591" s="203" t="s">
        <v>2637</v>
      </c>
      <c r="D1591" s="397" t="s">
        <v>2638</v>
      </c>
      <c r="E1591" s="204">
        <v>1225</v>
      </c>
      <c r="F1591" s="218">
        <v>0</v>
      </c>
      <c r="G1591" s="213"/>
      <c r="H1591" s="221">
        <f t="shared" si="29"/>
        <v>1225</v>
      </c>
      <c r="I1591" s="197" t="s">
        <v>67</v>
      </c>
      <c r="J1591" s="213"/>
      <c r="K1591" s="213"/>
      <c r="L1591" s="213"/>
      <c r="M1591" s="213"/>
      <c r="N1591" s="213"/>
      <c r="O1591" s="197" t="s">
        <v>2814</v>
      </c>
      <c r="P1591" s="202" t="s">
        <v>2815</v>
      </c>
      <c r="Q1591" s="213"/>
      <c r="R1591" s="214"/>
      <c r="S1591" s="5"/>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c r="DH1591" s="5"/>
      <c r="DI1591" s="5"/>
      <c r="DJ1591" s="5"/>
      <c r="DK1591" s="5"/>
      <c r="DL1591" s="5"/>
    </row>
    <row r="1592" spans="1:116" s="1" customFormat="1" ht="35.25" customHeight="1">
      <c r="A1592" s="212"/>
      <c r="B1592" s="213">
        <v>75</v>
      </c>
      <c r="C1592" s="202" t="s">
        <v>2639</v>
      </c>
      <c r="D1592" s="397" t="s">
        <v>2635</v>
      </c>
      <c r="E1592" s="400">
        <v>12093</v>
      </c>
      <c r="F1592" s="218"/>
      <c r="G1592" s="213"/>
      <c r="H1592" s="221">
        <f t="shared" si="29"/>
        <v>12093</v>
      </c>
      <c r="I1592" s="197" t="s">
        <v>67</v>
      </c>
      <c r="J1592" s="213"/>
      <c r="K1592" s="213"/>
      <c r="L1592" s="213"/>
      <c r="M1592" s="213"/>
      <c r="N1592" s="213"/>
      <c r="O1592" s="197" t="s">
        <v>2816</v>
      </c>
      <c r="P1592" s="223" t="s">
        <v>2817</v>
      </c>
      <c r="Q1592" s="213"/>
      <c r="R1592" s="214"/>
      <c r="S1592" s="5"/>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c r="BI1592" s="5"/>
      <c r="BJ1592" s="5"/>
      <c r="BK1592" s="5"/>
      <c r="BL1592" s="5"/>
      <c r="BM1592" s="5"/>
      <c r="BN1592" s="5"/>
      <c r="BO1592" s="5"/>
      <c r="BP1592" s="5"/>
      <c r="BQ1592" s="5"/>
      <c r="BR1592" s="5"/>
      <c r="BS1592" s="5"/>
      <c r="BT1592" s="5"/>
      <c r="BU1592" s="5"/>
      <c r="BV1592" s="5"/>
      <c r="BW1592" s="5"/>
      <c r="BX1592" s="5"/>
      <c r="BY1592" s="5"/>
      <c r="BZ1592" s="5"/>
      <c r="CA1592" s="5"/>
      <c r="CB1592" s="5"/>
      <c r="CC1592" s="5"/>
      <c r="CD1592" s="5"/>
      <c r="CE1592" s="5"/>
      <c r="CF1592" s="5"/>
      <c r="CG1592" s="5"/>
      <c r="CH1592" s="5"/>
      <c r="CI1592" s="5"/>
      <c r="CJ1592" s="5"/>
      <c r="CK1592" s="5"/>
      <c r="CL1592" s="5"/>
      <c r="CM1592" s="5"/>
      <c r="CN1592" s="5"/>
      <c r="CO1592" s="5"/>
      <c r="CP1592" s="5"/>
      <c r="CQ1592" s="5"/>
      <c r="CR1592" s="5"/>
      <c r="CS1592" s="5"/>
      <c r="CT1592" s="5"/>
      <c r="CU1592" s="5"/>
      <c r="CV1592" s="5"/>
      <c r="CW1592" s="5"/>
      <c r="CX1592" s="5"/>
      <c r="CY1592" s="5"/>
      <c r="CZ1592" s="5"/>
      <c r="DA1592" s="5"/>
      <c r="DB1592" s="5"/>
      <c r="DC1592" s="5"/>
      <c r="DD1592" s="5"/>
      <c r="DE1592" s="5"/>
      <c r="DF1592" s="5"/>
      <c r="DG1592" s="5"/>
      <c r="DH1592" s="5"/>
      <c r="DI1592" s="5"/>
      <c r="DJ1592" s="5"/>
      <c r="DK1592" s="5"/>
      <c r="DL1592" s="5"/>
    </row>
    <row r="1593" spans="1:116" s="1" customFormat="1" ht="35.25" customHeight="1">
      <c r="A1593" s="212"/>
      <c r="B1593" s="210">
        <v>76</v>
      </c>
      <c r="C1593" s="196" t="s">
        <v>2640</v>
      </c>
      <c r="D1593" s="397" t="s">
        <v>2641</v>
      </c>
      <c r="E1593" s="198">
        <v>56707</v>
      </c>
      <c r="F1593" s="218"/>
      <c r="G1593" s="213"/>
      <c r="H1593" s="221">
        <f t="shared" si="29"/>
        <v>56707</v>
      </c>
      <c r="I1593" s="197" t="s">
        <v>67</v>
      </c>
      <c r="J1593" s="213"/>
      <c r="K1593" s="213"/>
      <c r="L1593" s="213"/>
      <c r="M1593" s="213"/>
      <c r="N1593" s="213"/>
      <c r="O1593" s="197" t="s">
        <v>2818</v>
      </c>
      <c r="P1593" s="223" t="s">
        <v>2819</v>
      </c>
      <c r="Q1593" s="213"/>
      <c r="R1593" s="214"/>
      <c r="S1593" s="5"/>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c r="BI1593" s="5"/>
      <c r="BJ1593" s="5"/>
      <c r="BK1593" s="5"/>
      <c r="BL1593" s="5"/>
      <c r="BM1593" s="5"/>
      <c r="BN1593" s="5"/>
      <c r="BO1593" s="5"/>
      <c r="BP1593" s="5"/>
      <c r="BQ1593" s="5"/>
      <c r="BR1593" s="5"/>
      <c r="BS1593" s="5"/>
      <c r="BT1593" s="5"/>
      <c r="BU1593" s="5"/>
      <c r="BV1593" s="5"/>
      <c r="BW1593" s="5"/>
      <c r="BX1593" s="5"/>
      <c r="BY1593" s="5"/>
      <c r="BZ1593" s="5"/>
      <c r="CA1593" s="5"/>
      <c r="CB1593" s="5"/>
      <c r="CC1593" s="5"/>
      <c r="CD1593" s="5"/>
      <c r="CE1593" s="5"/>
      <c r="CF1593" s="5"/>
      <c r="CG1593" s="5"/>
      <c r="CH1593" s="5"/>
      <c r="CI1593" s="5"/>
      <c r="CJ1593" s="5"/>
      <c r="CK1593" s="5"/>
      <c r="CL1593" s="5"/>
      <c r="CM1593" s="5"/>
      <c r="CN1593" s="5"/>
      <c r="CO1593" s="5"/>
      <c r="CP1593" s="5"/>
      <c r="CQ1593" s="5"/>
      <c r="CR1593" s="5"/>
      <c r="CS1593" s="5"/>
      <c r="CT1593" s="5"/>
      <c r="CU1593" s="5"/>
      <c r="CV1593" s="5"/>
      <c r="CW1593" s="5"/>
      <c r="CX1593" s="5"/>
      <c r="CY1593" s="5"/>
      <c r="CZ1593" s="5"/>
      <c r="DA1593" s="5"/>
      <c r="DB1593" s="5"/>
      <c r="DC1593" s="5"/>
      <c r="DD1593" s="5"/>
      <c r="DE1593" s="5"/>
      <c r="DF1593" s="5"/>
      <c r="DG1593" s="5"/>
      <c r="DH1593" s="5"/>
      <c r="DI1593" s="5"/>
      <c r="DJ1593" s="5"/>
      <c r="DK1593" s="5"/>
      <c r="DL1593" s="5"/>
    </row>
    <row r="1594" spans="1:116" s="1" customFormat="1" ht="35.25" customHeight="1">
      <c r="A1594" s="212"/>
      <c r="B1594" s="213">
        <v>77</v>
      </c>
      <c r="C1594" s="196" t="s">
        <v>2642</v>
      </c>
      <c r="D1594" s="397" t="s">
        <v>2643</v>
      </c>
      <c r="E1594" s="198">
        <v>3038</v>
      </c>
      <c r="F1594" s="218">
        <v>0</v>
      </c>
      <c r="G1594" s="213"/>
      <c r="H1594" s="221">
        <f t="shared" si="29"/>
        <v>3038</v>
      </c>
      <c r="I1594" s="197" t="s">
        <v>67</v>
      </c>
      <c r="J1594" s="213"/>
      <c r="K1594" s="213"/>
      <c r="L1594" s="213"/>
      <c r="M1594" s="213"/>
      <c r="N1594" s="213"/>
      <c r="O1594" s="197" t="s">
        <v>2820</v>
      </c>
      <c r="P1594" s="223" t="s">
        <v>2821</v>
      </c>
      <c r="Q1594" s="213"/>
      <c r="R1594" s="214"/>
      <c r="S1594" s="5"/>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c r="BI1594" s="5"/>
      <c r="BJ1594" s="5"/>
      <c r="BK1594" s="5"/>
      <c r="BL1594" s="5"/>
      <c r="BM1594" s="5"/>
      <c r="BN1594" s="5"/>
      <c r="BO1594" s="5"/>
      <c r="BP1594" s="5"/>
      <c r="BQ1594" s="5"/>
      <c r="BR1594" s="5"/>
      <c r="BS1594" s="5"/>
      <c r="BT1594" s="5"/>
      <c r="BU1594" s="5"/>
      <c r="BV1594" s="5"/>
      <c r="BW1594" s="5"/>
      <c r="BX1594" s="5"/>
      <c r="BY1594" s="5"/>
      <c r="BZ1594" s="5"/>
      <c r="CA1594" s="5"/>
      <c r="CB1594" s="5"/>
      <c r="CC1594" s="5"/>
      <c r="CD1594" s="5"/>
      <c r="CE1594" s="5"/>
      <c r="CF1594" s="5"/>
      <c r="CG1594" s="5"/>
      <c r="CH1594" s="5"/>
      <c r="CI1594" s="5"/>
      <c r="CJ1594" s="5"/>
      <c r="CK1594" s="5"/>
      <c r="CL1594" s="5"/>
      <c r="CM1594" s="5"/>
      <c r="CN1594" s="5"/>
      <c r="CO1594" s="5"/>
      <c r="CP1594" s="5"/>
      <c r="CQ1594" s="5"/>
      <c r="CR1594" s="5"/>
      <c r="CS1594" s="5"/>
      <c r="CT1594" s="5"/>
      <c r="CU1594" s="5"/>
      <c r="CV1594" s="5"/>
      <c r="CW1594" s="5"/>
      <c r="CX1594" s="5"/>
      <c r="CY1594" s="5"/>
      <c r="CZ1594" s="5"/>
      <c r="DA1594" s="5"/>
      <c r="DB1594" s="5"/>
      <c r="DC1594" s="5"/>
      <c r="DD1594" s="5"/>
      <c r="DE1594" s="5"/>
      <c r="DF1594" s="5"/>
      <c r="DG1594" s="5"/>
      <c r="DH1594" s="5"/>
      <c r="DI1594" s="5"/>
      <c r="DJ1594" s="5"/>
      <c r="DK1594" s="5"/>
      <c r="DL1594" s="5"/>
    </row>
    <row r="1595" spans="1:116" s="1" customFormat="1" ht="35.25" customHeight="1">
      <c r="A1595" s="212"/>
      <c r="B1595" s="213">
        <v>78</v>
      </c>
      <c r="C1595" s="202" t="s">
        <v>2644</v>
      </c>
      <c r="D1595" s="397" t="s">
        <v>2645</v>
      </c>
      <c r="E1595" s="198">
        <v>15000</v>
      </c>
      <c r="F1595" s="218">
        <v>0</v>
      </c>
      <c r="G1595" s="213"/>
      <c r="H1595" s="221">
        <f t="shared" si="29"/>
        <v>15000</v>
      </c>
      <c r="I1595" s="197" t="s">
        <v>2687</v>
      </c>
      <c r="J1595" s="213"/>
      <c r="K1595" s="213"/>
      <c r="L1595" s="213"/>
      <c r="M1595" s="213"/>
      <c r="N1595" s="213"/>
      <c r="O1595" s="197" t="s">
        <v>2822</v>
      </c>
      <c r="P1595" s="202" t="s">
        <v>2821</v>
      </c>
      <c r="Q1595" s="213"/>
      <c r="R1595" s="214"/>
      <c r="S1595" s="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c r="CH1595" s="5"/>
      <c r="CI1595" s="5"/>
      <c r="CJ1595" s="5"/>
      <c r="CK1595" s="5"/>
      <c r="CL1595" s="5"/>
      <c r="CM1595" s="5"/>
      <c r="CN1595" s="5"/>
      <c r="CO1595" s="5"/>
      <c r="CP1595" s="5"/>
      <c r="CQ1595" s="5"/>
      <c r="CR1595" s="5"/>
      <c r="CS1595" s="5"/>
      <c r="CT1595" s="5"/>
      <c r="CU1595" s="5"/>
      <c r="CV1595" s="5"/>
      <c r="CW1595" s="5"/>
      <c r="CX1595" s="5"/>
      <c r="CY1595" s="5"/>
      <c r="CZ1595" s="5"/>
      <c r="DA1595" s="5"/>
      <c r="DB1595" s="5"/>
      <c r="DC1595" s="5"/>
      <c r="DD1595" s="5"/>
      <c r="DE1595" s="5"/>
      <c r="DF1595" s="5"/>
      <c r="DG1595" s="5"/>
      <c r="DH1595" s="5"/>
      <c r="DI1595" s="5"/>
      <c r="DJ1595" s="5"/>
      <c r="DK1595" s="5"/>
      <c r="DL1595" s="5"/>
    </row>
    <row r="1596" spans="1:116" s="1" customFormat="1" ht="35.25" customHeight="1">
      <c r="A1596" s="212"/>
      <c r="B1596" s="210">
        <v>79</v>
      </c>
      <c r="C1596" s="198" t="s">
        <v>2646</v>
      </c>
      <c r="D1596" s="397" t="s">
        <v>2647</v>
      </c>
      <c r="E1596" s="401">
        <v>4478</v>
      </c>
      <c r="F1596" s="218">
        <v>0</v>
      </c>
      <c r="G1596" s="213"/>
      <c r="H1596" s="221">
        <f t="shared" si="29"/>
        <v>4478</v>
      </c>
      <c r="I1596" s="197" t="s">
        <v>67</v>
      </c>
      <c r="J1596" s="213"/>
      <c r="K1596" s="213"/>
      <c r="L1596" s="213"/>
      <c r="M1596" s="213"/>
      <c r="N1596" s="213"/>
      <c r="O1596" s="197" t="s">
        <v>2823</v>
      </c>
      <c r="P1596" s="198" t="s">
        <v>2824</v>
      </c>
      <c r="Q1596" s="213"/>
      <c r="R1596" s="214"/>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c r="CG1596" s="5"/>
      <c r="CH1596" s="5"/>
      <c r="CI1596" s="5"/>
      <c r="CJ1596" s="5"/>
      <c r="CK1596" s="5"/>
      <c r="CL1596" s="5"/>
      <c r="CM1596" s="5"/>
      <c r="CN1596" s="5"/>
      <c r="CO1596" s="5"/>
      <c r="CP1596" s="5"/>
      <c r="CQ1596" s="5"/>
      <c r="CR1596" s="5"/>
      <c r="CS1596" s="5"/>
      <c r="CT1596" s="5"/>
      <c r="CU1596" s="5"/>
      <c r="CV1596" s="5"/>
      <c r="CW1596" s="5"/>
      <c r="CX1596" s="5"/>
      <c r="CY1596" s="5"/>
      <c r="CZ1596" s="5"/>
      <c r="DA1596" s="5"/>
      <c r="DB1596" s="5"/>
      <c r="DC1596" s="5"/>
      <c r="DD1596" s="5"/>
      <c r="DE1596" s="5"/>
      <c r="DF1596" s="5"/>
      <c r="DG1596" s="5"/>
      <c r="DH1596" s="5"/>
      <c r="DI1596" s="5"/>
      <c r="DJ1596" s="5"/>
      <c r="DK1596" s="5"/>
      <c r="DL1596" s="5"/>
    </row>
    <row r="1597" spans="1:116" s="1" customFormat="1" ht="35.25" customHeight="1">
      <c r="A1597" s="212"/>
      <c r="B1597" s="213">
        <v>80</v>
      </c>
      <c r="C1597" s="198" t="s">
        <v>2646</v>
      </c>
      <c r="D1597" s="397" t="s">
        <v>2647</v>
      </c>
      <c r="E1597" s="401">
        <v>200</v>
      </c>
      <c r="F1597" s="218">
        <v>0</v>
      </c>
      <c r="G1597" s="213"/>
      <c r="H1597" s="221">
        <f t="shared" si="29"/>
        <v>200</v>
      </c>
      <c r="I1597" s="197" t="s">
        <v>67</v>
      </c>
      <c r="J1597" s="213"/>
      <c r="K1597" s="213"/>
      <c r="L1597" s="213"/>
      <c r="M1597" s="213"/>
      <c r="N1597" s="213"/>
      <c r="O1597" s="197" t="s">
        <v>2825</v>
      </c>
      <c r="P1597" s="198" t="s">
        <v>2826</v>
      </c>
      <c r="Q1597" s="213"/>
      <c r="R1597" s="214"/>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c r="BI1597" s="5"/>
      <c r="BJ1597" s="5"/>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c r="CG1597" s="5"/>
      <c r="CH1597" s="5"/>
      <c r="CI1597" s="5"/>
      <c r="CJ1597" s="5"/>
      <c r="CK1597" s="5"/>
      <c r="CL1597" s="5"/>
      <c r="CM1597" s="5"/>
      <c r="CN1597" s="5"/>
      <c r="CO1597" s="5"/>
      <c r="CP1597" s="5"/>
      <c r="CQ1597" s="5"/>
      <c r="CR1597" s="5"/>
      <c r="CS1597" s="5"/>
      <c r="CT1597" s="5"/>
      <c r="CU1597" s="5"/>
      <c r="CV1597" s="5"/>
      <c r="CW1597" s="5"/>
      <c r="CX1597" s="5"/>
      <c r="CY1597" s="5"/>
      <c r="CZ1597" s="5"/>
      <c r="DA1597" s="5"/>
      <c r="DB1597" s="5"/>
      <c r="DC1597" s="5"/>
      <c r="DD1597" s="5"/>
      <c r="DE1597" s="5"/>
      <c r="DF1597" s="5"/>
      <c r="DG1597" s="5"/>
      <c r="DH1597" s="5"/>
      <c r="DI1597" s="5"/>
      <c r="DJ1597" s="5"/>
      <c r="DK1597" s="5"/>
      <c r="DL1597" s="5"/>
    </row>
    <row r="1598" spans="1:116" s="1" customFormat="1" ht="35.25" customHeight="1">
      <c r="A1598" s="212"/>
      <c r="B1598" s="213">
        <v>81</v>
      </c>
      <c r="C1598" s="202" t="s">
        <v>2648</v>
      </c>
      <c r="D1598" s="397" t="s">
        <v>2623</v>
      </c>
      <c r="E1598" s="400">
        <v>20000</v>
      </c>
      <c r="F1598" s="218">
        <v>0</v>
      </c>
      <c r="G1598" s="213"/>
      <c r="H1598" s="221">
        <f t="shared" si="29"/>
        <v>20000</v>
      </c>
      <c r="I1598" s="197" t="s">
        <v>67</v>
      </c>
      <c r="J1598" s="213"/>
      <c r="K1598" s="213"/>
      <c r="L1598" s="213"/>
      <c r="M1598" s="213"/>
      <c r="N1598" s="213"/>
      <c r="O1598" s="197" t="s">
        <v>2827</v>
      </c>
      <c r="P1598" s="198" t="s">
        <v>2828</v>
      </c>
      <c r="Q1598" s="213"/>
      <c r="R1598" s="214"/>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c r="CG1598" s="5"/>
      <c r="CH1598" s="5"/>
      <c r="CI1598" s="5"/>
      <c r="CJ1598" s="5"/>
      <c r="CK1598" s="5"/>
      <c r="CL1598" s="5"/>
      <c r="CM1598" s="5"/>
      <c r="CN1598" s="5"/>
      <c r="CO1598" s="5"/>
      <c r="CP1598" s="5"/>
      <c r="CQ1598" s="5"/>
      <c r="CR1598" s="5"/>
      <c r="CS1598" s="5"/>
      <c r="CT1598" s="5"/>
      <c r="CU1598" s="5"/>
      <c r="CV1598" s="5"/>
      <c r="CW1598" s="5"/>
      <c r="CX1598" s="5"/>
      <c r="CY1598" s="5"/>
      <c r="CZ1598" s="5"/>
      <c r="DA1598" s="5"/>
      <c r="DB1598" s="5"/>
      <c r="DC1598" s="5"/>
      <c r="DD1598" s="5"/>
      <c r="DE1598" s="5"/>
      <c r="DF1598" s="5"/>
      <c r="DG1598" s="5"/>
      <c r="DH1598" s="5"/>
      <c r="DI1598" s="5"/>
      <c r="DJ1598" s="5"/>
      <c r="DK1598" s="5"/>
      <c r="DL1598" s="5"/>
    </row>
    <row r="1599" spans="1:116" s="1" customFormat="1" ht="35.25" customHeight="1">
      <c r="A1599" s="212"/>
      <c r="B1599" s="210">
        <v>82</v>
      </c>
      <c r="C1599" s="202" t="s">
        <v>2649</v>
      </c>
      <c r="D1599" s="397" t="s">
        <v>2623</v>
      </c>
      <c r="E1599" s="198">
        <v>30350</v>
      </c>
      <c r="F1599" s="218">
        <v>0</v>
      </c>
      <c r="G1599" s="213"/>
      <c r="H1599" s="221">
        <f t="shared" si="29"/>
        <v>30350</v>
      </c>
      <c r="I1599" s="197" t="s">
        <v>67</v>
      </c>
      <c r="J1599" s="213"/>
      <c r="K1599" s="213"/>
      <c r="L1599" s="213"/>
      <c r="M1599" s="213"/>
      <c r="N1599" s="213"/>
      <c r="O1599" s="197" t="s">
        <v>2829</v>
      </c>
      <c r="P1599" s="196" t="s">
        <v>2830</v>
      </c>
      <c r="Q1599" s="213"/>
      <c r="R1599" s="214"/>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c r="CI1599" s="5"/>
      <c r="CJ1599" s="5"/>
      <c r="CK1599" s="5"/>
      <c r="CL1599" s="5"/>
      <c r="CM1599" s="5"/>
      <c r="CN1599" s="5"/>
      <c r="CO1599" s="5"/>
      <c r="CP1599" s="5"/>
      <c r="CQ1599" s="5"/>
      <c r="CR1599" s="5"/>
      <c r="CS1599" s="5"/>
      <c r="CT1599" s="5"/>
      <c r="CU1599" s="5"/>
      <c r="CV1599" s="5"/>
      <c r="CW1599" s="5"/>
      <c r="CX1599" s="5"/>
      <c r="CY1599" s="5"/>
      <c r="CZ1599" s="5"/>
      <c r="DA1599" s="5"/>
      <c r="DB1599" s="5"/>
      <c r="DC1599" s="5"/>
      <c r="DD1599" s="5"/>
      <c r="DE1599" s="5"/>
      <c r="DF1599" s="5"/>
      <c r="DG1599" s="5"/>
      <c r="DH1599" s="5"/>
      <c r="DI1599" s="5"/>
      <c r="DJ1599" s="5"/>
      <c r="DK1599" s="5"/>
      <c r="DL1599" s="5"/>
    </row>
    <row r="1600" spans="1:116" s="1" customFormat="1" ht="35.25" customHeight="1">
      <c r="A1600" s="212"/>
      <c r="B1600" s="213">
        <v>83</v>
      </c>
      <c r="C1600" s="198" t="s">
        <v>2650</v>
      </c>
      <c r="D1600" s="397" t="s">
        <v>2651</v>
      </c>
      <c r="E1600" s="400">
        <v>1270</v>
      </c>
      <c r="F1600" s="218">
        <v>0</v>
      </c>
      <c r="G1600" s="213"/>
      <c r="H1600" s="221">
        <f t="shared" si="29"/>
        <v>1270</v>
      </c>
      <c r="I1600" s="197" t="s">
        <v>67</v>
      </c>
      <c r="J1600" s="213"/>
      <c r="K1600" s="213"/>
      <c r="L1600" s="213"/>
      <c r="M1600" s="213"/>
      <c r="N1600" s="213"/>
      <c r="O1600" s="197" t="s">
        <v>2831</v>
      </c>
      <c r="P1600" s="196" t="s">
        <v>2832</v>
      </c>
      <c r="Q1600" s="213"/>
      <c r="R1600" s="214"/>
      <c r="S1600" s="5"/>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c r="DH1600" s="5"/>
      <c r="DI1600" s="5"/>
      <c r="DJ1600" s="5"/>
      <c r="DK1600" s="5"/>
      <c r="DL1600" s="5"/>
    </row>
    <row r="1601" spans="1:116" s="1" customFormat="1" ht="35.25" customHeight="1">
      <c r="A1601" s="212"/>
      <c r="B1601" s="213">
        <v>84</v>
      </c>
      <c r="C1601" s="198" t="s">
        <v>2650</v>
      </c>
      <c r="D1601" s="397" t="s">
        <v>2651</v>
      </c>
      <c r="E1601" s="400">
        <v>200</v>
      </c>
      <c r="F1601" s="218">
        <v>0</v>
      </c>
      <c r="G1601" s="213"/>
      <c r="H1601" s="221">
        <f t="shared" si="29"/>
        <v>200</v>
      </c>
      <c r="I1601" s="197" t="s">
        <v>67</v>
      </c>
      <c r="J1601" s="213"/>
      <c r="K1601" s="213"/>
      <c r="L1601" s="213"/>
      <c r="M1601" s="213"/>
      <c r="N1601" s="213"/>
      <c r="O1601" s="197" t="s">
        <v>2833</v>
      </c>
      <c r="P1601" s="196" t="s">
        <v>2832</v>
      </c>
      <c r="Q1601" s="213"/>
      <c r="R1601" s="214"/>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c r="DH1601" s="5"/>
      <c r="DI1601" s="5"/>
      <c r="DJ1601" s="5"/>
      <c r="DK1601" s="5"/>
      <c r="DL1601" s="5"/>
    </row>
    <row r="1602" spans="1:116" s="1" customFormat="1" ht="35.25" customHeight="1">
      <c r="A1602" s="212"/>
      <c r="B1602" s="210">
        <v>85</v>
      </c>
      <c r="C1602" s="198" t="s">
        <v>2650</v>
      </c>
      <c r="D1602" s="397" t="s">
        <v>2651</v>
      </c>
      <c r="E1602" s="400">
        <v>900</v>
      </c>
      <c r="F1602" s="218">
        <v>0</v>
      </c>
      <c r="G1602" s="213"/>
      <c r="H1602" s="221">
        <f t="shared" si="29"/>
        <v>900</v>
      </c>
      <c r="I1602" s="197" t="s">
        <v>67</v>
      </c>
      <c r="J1602" s="213"/>
      <c r="K1602" s="213"/>
      <c r="L1602" s="213"/>
      <c r="M1602" s="213"/>
      <c r="N1602" s="213"/>
      <c r="O1602" s="197" t="s">
        <v>2834</v>
      </c>
      <c r="P1602" s="196" t="s">
        <v>2832</v>
      </c>
      <c r="Q1602" s="213"/>
      <c r="R1602" s="214"/>
      <c r="S1602" s="5"/>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c r="DH1602" s="5"/>
      <c r="DI1602" s="5"/>
      <c r="DJ1602" s="5"/>
      <c r="DK1602" s="5"/>
      <c r="DL1602" s="5"/>
    </row>
    <row r="1603" spans="1:116" s="1" customFormat="1" ht="35.25" customHeight="1">
      <c r="A1603" s="212"/>
      <c r="B1603" s="213">
        <v>86</v>
      </c>
      <c r="C1603" s="196" t="s">
        <v>2652</v>
      </c>
      <c r="D1603" s="397" t="s">
        <v>2653</v>
      </c>
      <c r="E1603" s="198">
        <v>6500</v>
      </c>
      <c r="F1603" s="218">
        <v>0</v>
      </c>
      <c r="G1603" s="213"/>
      <c r="H1603" s="221">
        <f t="shared" si="29"/>
        <v>6500</v>
      </c>
      <c r="I1603" s="197" t="s">
        <v>67</v>
      </c>
      <c r="J1603" s="213"/>
      <c r="K1603" s="213"/>
      <c r="L1603" s="213"/>
      <c r="M1603" s="213"/>
      <c r="N1603" s="213"/>
      <c r="O1603" s="197" t="s">
        <v>2835</v>
      </c>
      <c r="P1603" s="196" t="s">
        <v>2832</v>
      </c>
      <c r="Q1603" s="213"/>
      <c r="R1603" s="214"/>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c r="DH1603" s="5"/>
      <c r="DI1603" s="5"/>
      <c r="DJ1603" s="5"/>
      <c r="DK1603" s="5"/>
      <c r="DL1603" s="5"/>
    </row>
    <row r="1604" spans="1:116" s="1" customFormat="1" ht="35.25" customHeight="1">
      <c r="A1604" s="212"/>
      <c r="B1604" s="213">
        <v>87</v>
      </c>
      <c r="C1604" s="196" t="s">
        <v>2654</v>
      </c>
      <c r="D1604" s="397" t="s">
        <v>2655</v>
      </c>
      <c r="E1604" s="198">
        <v>5200</v>
      </c>
      <c r="F1604" s="218">
        <v>0</v>
      </c>
      <c r="G1604" s="213"/>
      <c r="H1604" s="221">
        <f t="shared" si="29"/>
        <v>5200</v>
      </c>
      <c r="I1604" s="197" t="s">
        <v>2687</v>
      </c>
      <c r="J1604" s="213"/>
      <c r="K1604" s="213"/>
      <c r="L1604" s="213"/>
      <c r="M1604" s="213"/>
      <c r="N1604" s="213"/>
      <c r="O1604" s="197" t="s">
        <v>2836</v>
      </c>
      <c r="P1604" s="202" t="s">
        <v>2837</v>
      </c>
      <c r="Q1604" s="213"/>
      <c r="R1604" s="214"/>
      <c r="S1604" s="5"/>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c r="BA1604" s="5"/>
      <c r="BB1604" s="5"/>
      <c r="BC1604" s="5"/>
      <c r="BD1604" s="5"/>
      <c r="BE1604" s="5"/>
      <c r="BF1604" s="5"/>
      <c r="BG1604" s="5"/>
      <c r="BH1604" s="5"/>
      <c r="BI1604" s="5"/>
      <c r="BJ1604" s="5"/>
      <c r="BK1604" s="5"/>
      <c r="BL1604" s="5"/>
      <c r="BM1604" s="5"/>
      <c r="BN1604" s="5"/>
      <c r="BO1604" s="5"/>
      <c r="BP1604" s="5"/>
      <c r="BQ1604" s="5"/>
      <c r="BR1604" s="5"/>
      <c r="BS1604" s="5"/>
      <c r="BT1604" s="5"/>
      <c r="BU1604" s="5"/>
      <c r="BV1604" s="5"/>
      <c r="BW1604" s="5"/>
      <c r="BX1604" s="5"/>
      <c r="BY1604" s="5"/>
      <c r="BZ1604" s="5"/>
      <c r="CA1604" s="5"/>
      <c r="CB1604" s="5"/>
      <c r="CC1604" s="5"/>
      <c r="CD1604" s="5"/>
      <c r="CE1604" s="5"/>
      <c r="CF1604" s="5"/>
      <c r="CG1604" s="5"/>
      <c r="CH1604" s="5"/>
      <c r="CI1604" s="5"/>
      <c r="CJ1604" s="5"/>
      <c r="CK1604" s="5"/>
      <c r="CL1604" s="5"/>
      <c r="CM1604" s="5"/>
      <c r="CN1604" s="5"/>
      <c r="CO1604" s="5"/>
      <c r="CP1604" s="5"/>
      <c r="CQ1604" s="5"/>
      <c r="CR1604" s="5"/>
      <c r="CS1604" s="5"/>
      <c r="CT1604" s="5"/>
      <c r="CU1604" s="5"/>
      <c r="CV1604" s="5"/>
      <c r="CW1604" s="5"/>
      <c r="CX1604" s="5"/>
      <c r="CY1604" s="5"/>
      <c r="CZ1604" s="5"/>
      <c r="DA1604" s="5"/>
      <c r="DB1604" s="5"/>
      <c r="DC1604" s="5"/>
      <c r="DD1604" s="5"/>
      <c r="DE1604" s="5"/>
      <c r="DF1604" s="5"/>
      <c r="DG1604" s="5"/>
      <c r="DH1604" s="5"/>
      <c r="DI1604" s="5"/>
      <c r="DJ1604" s="5"/>
      <c r="DK1604" s="5"/>
      <c r="DL1604" s="5"/>
    </row>
    <row r="1605" spans="1:116" s="1" customFormat="1" ht="35.25" customHeight="1">
      <c r="A1605" s="212"/>
      <c r="B1605" s="210">
        <v>88</v>
      </c>
      <c r="C1605" s="196" t="s">
        <v>2656</v>
      </c>
      <c r="D1605" s="397" t="s">
        <v>2655</v>
      </c>
      <c r="E1605" s="198">
        <v>3250</v>
      </c>
      <c r="F1605" s="218">
        <v>0</v>
      </c>
      <c r="G1605" s="213"/>
      <c r="H1605" s="221">
        <f t="shared" si="29"/>
        <v>3250</v>
      </c>
      <c r="I1605" s="197" t="s">
        <v>67</v>
      </c>
      <c r="J1605" s="213"/>
      <c r="K1605" s="213"/>
      <c r="L1605" s="213"/>
      <c r="M1605" s="213"/>
      <c r="N1605" s="213"/>
      <c r="O1605" s="197" t="s">
        <v>2838</v>
      </c>
      <c r="P1605" s="198" t="s">
        <v>2839</v>
      </c>
      <c r="Q1605" s="213"/>
      <c r="R1605" s="214"/>
      <c r="S1605" s="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c r="AX1605" s="5"/>
      <c r="AY1605" s="5"/>
      <c r="AZ1605" s="5"/>
      <c r="BA1605" s="5"/>
      <c r="BB1605" s="5"/>
      <c r="BC1605" s="5"/>
      <c r="BD1605" s="5"/>
      <c r="BE1605" s="5"/>
      <c r="BF1605" s="5"/>
      <c r="BG1605" s="5"/>
      <c r="BH1605" s="5"/>
      <c r="BI1605" s="5"/>
      <c r="BJ1605" s="5"/>
      <c r="BK1605" s="5"/>
      <c r="BL1605" s="5"/>
      <c r="BM1605" s="5"/>
      <c r="BN1605" s="5"/>
      <c r="BO1605" s="5"/>
      <c r="BP1605" s="5"/>
      <c r="BQ1605" s="5"/>
      <c r="BR1605" s="5"/>
      <c r="BS1605" s="5"/>
      <c r="BT1605" s="5"/>
      <c r="BU1605" s="5"/>
      <c r="BV1605" s="5"/>
      <c r="BW1605" s="5"/>
      <c r="BX1605" s="5"/>
      <c r="BY1605" s="5"/>
      <c r="BZ1605" s="5"/>
      <c r="CA1605" s="5"/>
      <c r="CB1605" s="5"/>
      <c r="CC1605" s="5"/>
      <c r="CD1605" s="5"/>
      <c r="CE1605" s="5"/>
      <c r="CF1605" s="5"/>
      <c r="CG1605" s="5"/>
      <c r="CH1605" s="5"/>
      <c r="CI1605" s="5"/>
      <c r="CJ1605" s="5"/>
      <c r="CK1605" s="5"/>
      <c r="CL1605" s="5"/>
      <c r="CM1605" s="5"/>
      <c r="CN1605" s="5"/>
      <c r="CO1605" s="5"/>
      <c r="CP1605" s="5"/>
      <c r="CQ1605" s="5"/>
      <c r="CR1605" s="5"/>
      <c r="CS1605" s="5"/>
      <c r="CT1605" s="5"/>
      <c r="CU1605" s="5"/>
      <c r="CV1605" s="5"/>
      <c r="CW1605" s="5"/>
      <c r="CX1605" s="5"/>
      <c r="CY1605" s="5"/>
      <c r="CZ1605" s="5"/>
      <c r="DA1605" s="5"/>
      <c r="DB1605" s="5"/>
      <c r="DC1605" s="5"/>
      <c r="DD1605" s="5"/>
      <c r="DE1605" s="5"/>
      <c r="DF1605" s="5"/>
      <c r="DG1605" s="5"/>
      <c r="DH1605" s="5"/>
      <c r="DI1605" s="5"/>
      <c r="DJ1605" s="5"/>
      <c r="DK1605" s="5"/>
      <c r="DL1605" s="5"/>
    </row>
    <row r="1606" spans="1:116" s="1" customFormat="1" ht="35.25" customHeight="1">
      <c r="A1606" s="212"/>
      <c r="B1606" s="213">
        <v>89</v>
      </c>
      <c r="C1606" s="196" t="s">
        <v>2657</v>
      </c>
      <c r="D1606" s="397" t="s">
        <v>2655</v>
      </c>
      <c r="E1606" s="198">
        <v>5210</v>
      </c>
      <c r="F1606" s="218">
        <v>0</v>
      </c>
      <c r="G1606" s="213"/>
      <c r="H1606" s="221">
        <f t="shared" si="29"/>
        <v>5210</v>
      </c>
      <c r="I1606" s="197" t="s">
        <v>2687</v>
      </c>
      <c r="J1606" s="213"/>
      <c r="K1606" s="213"/>
      <c r="L1606" s="213"/>
      <c r="M1606" s="213"/>
      <c r="N1606" s="213"/>
      <c r="O1606" s="197" t="s">
        <v>2840</v>
      </c>
      <c r="P1606" s="198" t="s">
        <v>2841</v>
      </c>
      <c r="Q1606" s="213"/>
      <c r="R1606" s="214"/>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c r="BU1606" s="5"/>
      <c r="BV1606" s="5"/>
      <c r="BW1606" s="5"/>
      <c r="BX1606" s="5"/>
      <c r="BY1606" s="5"/>
      <c r="BZ1606" s="5"/>
      <c r="CA1606" s="5"/>
      <c r="CB1606" s="5"/>
      <c r="CC1606" s="5"/>
      <c r="CD1606" s="5"/>
      <c r="CE1606" s="5"/>
      <c r="CF1606" s="5"/>
      <c r="CG1606" s="5"/>
      <c r="CH1606" s="5"/>
      <c r="CI1606" s="5"/>
      <c r="CJ1606" s="5"/>
      <c r="CK1606" s="5"/>
      <c r="CL1606" s="5"/>
      <c r="CM1606" s="5"/>
      <c r="CN1606" s="5"/>
      <c r="CO1606" s="5"/>
      <c r="CP1606" s="5"/>
      <c r="CQ1606" s="5"/>
      <c r="CR1606" s="5"/>
      <c r="CS1606" s="5"/>
      <c r="CT1606" s="5"/>
      <c r="CU1606" s="5"/>
      <c r="CV1606" s="5"/>
      <c r="CW1606" s="5"/>
      <c r="CX1606" s="5"/>
      <c r="CY1606" s="5"/>
      <c r="CZ1606" s="5"/>
      <c r="DA1606" s="5"/>
      <c r="DB1606" s="5"/>
      <c r="DC1606" s="5"/>
      <c r="DD1606" s="5"/>
      <c r="DE1606" s="5"/>
      <c r="DF1606" s="5"/>
      <c r="DG1606" s="5"/>
      <c r="DH1606" s="5"/>
      <c r="DI1606" s="5"/>
      <c r="DJ1606" s="5"/>
      <c r="DK1606" s="5"/>
      <c r="DL1606" s="5"/>
    </row>
    <row r="1607" spans="1:116" s="1" customFormat="1" ht="35.25" customHeight="1">
      <c r="A1607" s="212"/>
      <c r="B1607" s="213">
        <v>90</v>
      </c>
      <c r="C1607" s="196" t="s">
        <v>2658</v>
      </c>
      <c r="D1607" s="397" t="s">
        <v>2655</v>
      </c>
      <c r="E1607" s="198">
        <v>5200</v>
      </c>
      <c r="F1607" s="218">
        <v>0</v>
      </c>
      <c r="G1607" s="213"/>
      <c r="H1607" s="221">
        <f t="shared" si="29"/>
        <v>5200</v>
      </c>
      <c r="I1607" s="197" t="s">
        <v>2687</v>
      </c>
      <c r="J1607" s="213"/>
      <c r="K1607" s="213"/>
      <c r="L1607" s="213"/>
      <c r="M1607" s="213"/>
      <c r="N1607" s="213"/>
      <c r="O1607" s="197" t="s">
        <v>2842</v>
      </c>
      <c r="P1607" s="202" t="s">
        <v>2843</v>
      </c>
      <c r="Q1607" s="213"/>
      <c r="R1607" s="214"/>
      <c r="S1607" s="5"/>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c r="BI1607" s="5"/>
      <c r="BJ1607" s="5"/>
      <c r="BK1607" s="5"/>
      <c r="BL1607" s="5"/>
      <c r="BM1607" s="5"/>
      <c r="BN1607" s="5"/>
      <c r="BO1607" s="5"/>
      <c r="BP1607" s="5"/>
      <c r="BQ1607" s="5"/>
      <c r="BR1607" s="5"/>
      <c r="BS1607" s="5"/>
      <c r="BT1607" s="5"/>
      <c r="BU1607" s="5"/>
      <c r="BV1607" s="5"/>
      <c r="BW1607" s="5"/>
      <c r="BX1607" s="5"/>
      <c r="BY1607" s="5"/>
      <c r="BZ1607" s="5"/>
      <c r="CA1607" s="5"/>
      <c r="CB1607" s="5"/>
      <c r="CC1607" s="5"/>
      <c r="CD1607" s="5"/>
      <c r="CE1607" s="5"/>
      <c r="CF1607" s="5"/>
      <c r="CG1607" s="5"/>
      <c r="CH1607" s="5"/>
      <c r="CI1607" s="5"/>
      <c r="CJ1607" s="5"/>
      <c r="CK1607" s="5"/>
      <c r="CL1607" s="5"/>
      <c r="CM1607" s="5"/>
      <c r="CN1607" s="5"/>
      <c r="CO1607" s="5"/>
      <c r="CP1607" s="5"/>
      <c r="CQ1607" s="5"/>
      <c r="CR1607" s="5"/>
      <c r="CS1607" s="5"/>
      <c r="CT1607" s="5"/>
      <c r="CU1607" s="5"/>
      <c r="CV1607" s="5"/>
      <c r="CW1607" s="5"/>
      <c r="CX1607" s="5"/>
      <c r="CY1607" s="5"/>
      <c r="CZ1607" s="5"/>
      <c r="DA1607" s="5"/>
      <c r="DB1607" s="5"/>
      <c r="DC1607" s="5"/>
      <c r="DD1607" s="5"/>
      <c r="DE1607" s="5"/>
      <c r="DF1607" s="5"/>
      <c r="DG1607" s="5"/>
      <c r="DH1607" s="5"/>
      <c r="DI1607" s="5"/>
      <c r="DJ1607" s="5"/>
      <c r="DK1607" s="5"/>
      <c r="DL1607" s="5"/>
    </row>
    <row r="1608" spans="1:116" s="1" customFormat="1" ht="35.25" customHeight="1">
      <c r="A1608" s="212"/>
      <c r="B1608" s="210">
        <v>91</v>
      </c>
      <c r="C1608" s="202" t="s">
        <v>2659</v>
      </c>
      <c r="D1608" s="397" t="s">
        <v>2647</v>
      </c>
      <c r="E1608" s="198">
        <v>7325</v>
      </c>
      <c r="F1608" s="218">
        <v>0</v>
      </c>
      <c r="G1608" s="213"/>
      <c r="H1608" s="221">
        <f t="shared" si="29"/>
        <v>7325</v>
      </c>
      <c r="I1608" s="197" t="s">
        <v>67</v>
      </c>
      <c r="J1608" s="213"/>
      <c r="K1608" s="213"/>
      <c r="L1608" s="213"/>
      <c r="M1608" s="213"/>
      <c r="N1608" s="213"/>
      <c r="O1608" s="197" t="s">
        <v>2844</v>
      </c>
      <c r="P1608" s="202" t="s">
        <v>2821</v>
      </c>
      <c r="Q1608" s="213"/>
      <c r="R1608" s="214"/>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c r="BO1608" s="5"/>
      <c r="BP1608" s="5"/>
      <c r="BQ1608" s="5"/>
      <c r="BR1608" s="5"/>
      <c r="BS1608" s="5"/>
      <c r="BT1608" s="5"/>
      <c r="BU1608" s="5"/>
      <c r="BV1608" s="5"/>
      <c r="BW1608" s="5"/>
      <c r="BX1608" s="5"/>
      <c r="BY1608" s="5"/>
      <c r="BZ1608" s="5"/>
      <c r="CA1608" s="5"/>
      <c r="CB1608" s="5"/>
      <c r="CC1608" s="5"/>
      <c r="CD1608" s="5"/>
      <c r="CE1608" s="5"/>
      <c r="CF1608" s="5"/>
      <c r="CG1608" s="5"/>
      <c r="CH1608" s="5"/>
      <c r="CI1608" s="5"/>
      <c r="CJ1608" s="5"/>
      <c r="CK1608" s="5"/>
      <c r="CL1608" s="5"/>
      <c r="CM1608" s="5"/>
      <c r="CN1608" s="5"/>
      <c r="CO1608" s="5"/>
      <c r="CP1608" s="5"/>
      <c r="CQ1608" s="5"/>
      <c r="CR1608" s="5"/>
      <c r="CS1608" s="5"/>
      <c r="CT1608" s="5"/>
      <c r="CU1608" s="5"/>
      <c r="CV1608" s="5"/>
      <c r="CW1608" s="5"/>
      <c r="CX1608" s="5"/>
      <c r="CY1608" s="5"/>
      <c r="CZ1608" s="5"/>
      <c r="DA1608" s="5"/>
      <c r="DB1608" s="5"/>
      <c r="DC1608" s="5"/>
      <c r="DD1608" s="5"/>
      <c r="DE1608" s="5"/>
      <c r="DF1608" s="5"/>
      <c r="DG1608" s="5"/>
      <c r="DH1608" s="5"/>
      <c r="DI1608" s="5"/>
      <c r="DJ1608" s="5"/>
      <c r="DK1608" s="5"/>
      <c r="DL1608" s="5"/>
    </row>
    <row r="1609" spans="1:116" s="1" customFormat="1" ht="35.25" customHeight="1">
      <c r="A1609" s="212"/>
      <c r="B1609" s="213">
        <v>92</v>
      </c>
      <c r="C1609" s="198" t="s">
        <v>2660</v>
      </c>
      <c r="D1609" s="397" t="s">
        <v>2614</v>
      </c>
      <c r="E1609" s="400">
        <v>4328</v>
      </c>
      <c r="F1609" s="218">
        <v>0</v>
      </c>
      <c r="G1609" s="213"/>
      <c r="H1609" s="221">
        <f t="shared" si="29"/>
        <v>4328</v>
      </c>
      <c r="I1609" s="197" t="s">
        <v>2687</v>
      </c>
      <c r="J1609" s="213"/>
      <c r="K1609" s="213"/>
      <c r="L1609" s="213"/>
      <c r="M1609" s="213"/>
      <c r="N1609" s="213"/>
      <c r="O1609" s="197" t="s">
        <v>2845</v>
      </c>
      <c r="P1609" s="202" t="s">
        <v>2846</v>
      </c>
      <c r="Q1609" s="213"/>
      <c r="R1609" s="214"/>
      <c r="S1609" s="5"/>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c r="AX1609" s="5"/>
      <c r="AY1609" s="5"/>
      <c r="AZ1609" s="5"/>
      <c r="BA1609" s="5"/>
      <c r="BB1609" s="5"/>
      <c r="BC1609" s="5"/>
      <c r="BD1609" s="5"/>
      <c r="BE1609" s="5"/>
      <c r="BF1609" s="5"/>
      <c r="BG1609" s="5"/>
      <c r="BH1609" s="5"/>
      <c r="BI1609" s="5"/>
      <c r="BJ1609" s="5"/>
      <c r="BK1609" s="5"/>
      <c r="BL1609" s="5"/>
      <c r="BM1609" s="5"/>
      <c r="BN1609" s="5"/>
      <c r="BO1609" s="5"/>
      <c r="BP1609" s="5"/>
      <c r="BQ1609" s="5"/>
      <c r="BR1609" s="5"/>
      <c r="BS1609" s="5"/>
      <c r="BT1609" s="5"/>
      <c r="BU1609" s="5"/>
      <c r="BV1609" s="5"/>
      <c r="BW1609" s="5"/>
      <c r="BX1609" s="5"/>
      <c r="BY1609" s="5"/>
      <c r="BZ1609" s="5"/>
      <c r="CA1609" s="5"/>
      <c r="CB1609" s="5"/>
      <c r="CC1609" s="5"/>
      <c r="CD1609" s="5"/>
      <c r="CE1609" s="5"/>
      <c r="CF1609" s="5"/>
      <c r="CG1609" s="5"/>
      <c r="CH1609" s="5"/>
      <c r="CI1609" s="5"/>
      <c r="CJ1609" s="5"/>
      <c r="CK1609" s="5"/>
      <c r="CL1609" s="5"/>
      <c r="CM1609" s="5"/>
      <c r="CN1609" s="5"/>
      <c r="CO1609" s="5"/>
      <c r="CP1609" s="5"/>
      <c r="CQ1609" s="5"/>
      <c r="CR1609" s="5"/>
      <c r="CS1609" s="5"/>
      <c r="CT1609" s="5"/>
      <c r="CU1609" s="5"/>
      <c r="CV1609" s="5"/>
      <c r="CW1609" s="5"/>
      <c r="CX1609" s="5"/>
      <c r="CY1609" s="5"/>
      <c r="CZ1609" s="5"/>
      <c r="DA1609" s="5"/>
      <c r="DB1609" s="5"/>
      <c r="DC1609" s="5"/>
      <c r="DD1609" s="5"/>
      <c r="DE1609" s="5"/>
      <c r="DF1609" s="5"/>
      <c r="DG1609" s="5"/>
      <c r="DH1609" s="5"/>
      <c r="DI1609" s="5"/>
      <c r="DJ1609" s="5"/>
      <c r="DK1609" s="5"/>
      <c r="DL1609" s="5"/>
    </row>
    <row r="1610" spans="1:116" s="1" customFormat="1" ht="35.25" customHeight="1">
      <c r="A1610" s="212"/>
      <c r="B1610" s="213">
        <v>93</v>
      </c>
      <c r="C1610" s="202" t="s">
        <v>2639</v>
      </c>
      <c r="D1610" s="397" t="s">
        <v>2635</v>
      </c>
      <c r="E1610" s="400">
        <v>8830</v>
      </c>
      <c r="F1610" s="218">
        <v>0</v>
      </c>
      <c r="G1610" s="213"/>
      <c r="H1610" s="221">
        <f t="shared" si="29"/>
        <v>8830</v>
      </c>
      <c r="I1610" s="197" t="s">
        <v>67</v>
      </c>
      <c r="J1610" s="213"/>
      <c r="K1610" s="213"/>
      <c r="L1610" s="213"/>
      <c r="M1610" s="213"/>
      <c r="N1610" s="213"/>
      <c r="O1610" s="197" t="s">
        <v>2847</v>
      </c>
      <c r="P1610" s="202" t="s">
        <v>2848</v>
      </c>
      <c r="Q1610" s="213"/>
      <c r="R1610" s="214"/>
      <c r="S1610" s="5"/>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c r="AX1610" s="5"/>
      <c r="AY1610" s="5"/>
      <c r="AZ1610" s="5"/>
      <c r="BA1610" s="5"/>
      <c r="BB1610" s="5"/>
      <c r="BC1610" s="5"/>
      <c r="BD1610" s="5"/>
      <c r="BE1610" s="5"/>
      <c r="BF1610" s="5"/>
      <c r="BG1610" s="5"/>
      <c r="BH1610" s="5"/>
      <c r="BI1610" s="5"/>
      <c r="BJ1610" s="5"/>
      <c r="BK1610" s="5"/>
      <c r="BL1610" s="5"/>
      <c r="BM1610" s="5"/>
      <c r="BN1610" s="5"/>
      <c r="BO1610" s="5"/>
      <c r="BP1610" s="5"/>
      <c r="BQ1610" s="5"/>
      <c r="BR1610" s="5"/>
      <c r="BS1610" s="5"/>
      <c r="BT1610" s="5"/>
      <c r="BU1610" s="5"/>
      <c r="BV1610" s="5"/>
      <c r="BW1610" s="5"/>
      <c r="BX1610" s="5"/>
      <c r="BY1610" s="5"/>
      <c r="BZ1610" s="5"/>
      <c r="CA1610" s="5"/>
      <c r="CB1610" s="5"/>
      <c r="CC1610" s="5"/>
      <c r="CD1610" s="5"/>
      <c r="CE1610" s="5"/>
      <c r="CF1610" s="5"/>
      <c r="CG1610" s="5"/>
      <c r="CH1610" s="5"/>
      <c r="CI1610" s="5"/>
      <c r="CJ1610" s="5"/>
      <c r="CK1610" s="5"/>
      <c r="CL1610" s="5"/>
      <c r="CM1610" s="5"/>
      <c r="CN1610" s="5"/>
      <c r="CO1610" s="5"/>
      <c r="CP1610" s="5"/>
      <c r="CQ1610" s="5"/>
      <c r="CR1610" s="5"/>
      <c r="CS1610" s="5"/>
      <c r="CT1610" s="5"/>
      <c r="CU1610" s="5"/>
      <c r="CV1610" s="5"/>
      <c r="CW1610" s="5"/>
      <c r="CX1610" s="5"/>
      <c r="CY1610" s="5"/>
      <c r="CZ1610" s="5"/>
      <c r="DA1610" s="5"/>
      <c r="DB1610" s="5"/>
      <c r="DC1610" s="5"/>
      <c r="DD1610" s="5"/>
      <c r="DE1610" s="5"/>
      <c r="DF1610" s="5"/>
      <c r="DG1610" s="5"/>
      <c r="DH1610" s="5"/>
      <c r="DI1610" s="5"/>
      <c r="DJ1610" s="5"/>
      <c r="DK1610" s="5"/>
      <c r="DL1610" s="5"/>
    </row>
    <row r="1611" spans="1:116" s="1" customFormat="1" ht="35.25" customHeight="1">
      <c r="A1611" s="212"/>
      <c r="B1611" s="210">
        <v>94</v>
      </c>
      <c r="C1611" s="202" t="s">
        <v>2661</v>
      </c>
      <c r="D1611" s="397" t="s">
        <v>2635</v>
      </c>
      <c r="E1611" s="400">
        <v>14235</v>
      </c>
      <c r="F1611" s="218">
        <v>0</v>
      </c>
      <c r="G1611" s="213"/>
      <c r="H1611" s="221">
        <f t="shared" si="29"/>
        <v>14235</v>
      </c>
      <c r="I1611" s="197" t="s">
        <v>2687</v>
      </c>
      <c r="J1611" s="213"/>
      <c r="K1611" s="213"/>
      <c r="L1611" s="213"/>
      <c r="M1611" s="213"/>
      <c r="N1611" s="213"/>
      <c r="O1611" s="197" t="s">
        <v>2849</v>
      </c>
      <c r="P1611" s="202" t="s">
        <v>2850</v>
      </c>
      <c r="Q1611" s="213"/>
      <c r="R1611" s="214"/>
      <c r="S1611" s="5"/>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c r="AX1611" s="5"/>
      <c r="AY1611" s="5"/>
      <c r="AZ1611" s="5"/>
      <c r="BA1611" s="5"/>
      <c r="BB1611" s="5"/>
      <c r="BC1611" s="5"/>
      <c r="BD1611" s="5"/>
      <c r="BE1611" s="5"/>
      <c r="BF1611" s="5"/>
      <c r="BG1611" s="5"/>
      <c r="BH1611" s="5"/>
      <c r="BI1611" s="5"/>
      <c r="BJ1611" s="5"/>
      <c r="BK1611" s="5"/>
      <c r="BL1611" s="5"/>
      <c r="BM1611" s="5"/>
      <c r="BN1611" s="5"/>
      <c r="BO1611" s="5"/>
      <c r="BP1611" s="5"/>
      <c r="BQ1611" s="5"/>
      <c r="BR1611" s="5"/>
      <c r="BS1611" s="5"/>
      <c r="BT1611" s="5"/>
      <c r="BU1611" s="5"/>
      <c r="BV1611" s="5"/>
      <c r="BW1611" s="5"/>
      <c r="BX1611" s="5"/>
      <c r="BY1611" s="5"/>
      <c r="BZ1611" s="5"/>
      <c r="CA1611" s="5"/>
      <c r="CB1611" s="5"/>
      <c r="CC1611" s="5"/>
      <c r="CD1611" s="5"/>
      <c r="CE1611" s="5"/>
      <c r="CF1611" s="5"/>
      <c r="CG1611" s="5"/>
      <c r="CH1611" s="5"/>
      <c r="CI1611" s="5"/>
      <c r="CJ1611" s="5"/>
      <c r="CK1611" s="5"/>
      <c r="CL1611" s="5"/>
      <c r="CM1611" s="5"/>
      <c r="CN1611" s="5"/>
      <c r="CO1611" s="5"/>
      <c r="CP1611" s="5"/>
      <c r="CQ1611" s="5"/>
      <c r="CR1611" s="5"/>
      <c r="CS1611" s="5"/>
      <c r="CT1611" s="5"/>
      <c r="CU1611" s="5"/>
      <c r="CV1611" s="5"/>
      <c r="CW1611" s="5"/>
      <c r="CX1611" s="5"/>
      <c r="CY1611" s="5"/>
      <c r="CZ1611" s="5"/>
      <c r="DA1611" s="5"/>
      <c r="DB1611" s="5"/>
      <c r="DC1611" s="5"/>
      <c r="DD1611" s="5"/>
      <c r="DE1611" s="5"/>
      <c r="DF1611" s="5"/>
      <c r="DG1611" s="5"/>
      <c r="DH1611" s="5"/>
      <c r="DI1611" s="5"/>
      <c r="DJ1611" s="5"/>
      <c r="DK1611" s="5"/>
      <c r="DL1611" s="5"/>
    </row>
    <row r="1612" spans="1:116" s="1" customFormat="1" ht="35.25" customHeight="1">
      <c r="A1612" s="212"/>
      <c r="B1612" s="213">
        <v>95</v>
      </c>
      <c r="C1612" s="202" t="s">
        <v>2662</v>
      </c>
      <c r="D1612" s="397" t="s">
        <v>2623</v>
      </c>
      <c r="E1612" s="198">
        <v>10000</v>
      </c>
      <c r="F1612" s="218">
        <v>0</v>
      </c>
      <c r="G1612" s="213"/>
      <c r="H1612" s="221">
        <f t="shared" si="29"/>
        <v>10000</v>
      </c>
      <c r="I1612" s="197" t="s">
        <v>67</v>
      </c>
      <c r="J1612" s="213"/>
      <c r="K1612" s="213"/>
      <c r="L1612" s="213"/>
      <c r="M1612" s="213"/>
      <c r="N1612" s="213"/>
      <c r="O1612" s="197" t="s">
        <v>2851</v>
      </c>
      <c r="P1612" s="198" t="s">
        <v>2852</v>
      </c>
      <c r="Q1612" s="213"/>
      <c r="R1612" s="214"/>
      <c r="S1612" s="5"/>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c r="DE1612" s="5"/>
      <c r="DF1612" s="5"/>
      <c r="DG1612" s="5"/>
      <c r="DH1612" s="5"/>
      <c r="DI1612" s="5"/>
      <c r="DJ1612" s="5"/>
      <c r="DK1612" s="5"/>
      <c r="DL1612" s="5"/>
    </row>
    <row r="1613" spans="1:116" s="1" customFormat="1" ht="35.25" customHeight="1">
      <c r="A1613" s="212"/>
      <c r="B1613" s="213">
        <v>96</v>
      </c>
      <c r="C1613" s="202" t="s">
        <v>2663</v>
      </c>
      <c r="D1613" s="397" t="s">
        <v>2623</v>
      </c>
      <c r="E1613" s="198">
        <v>400</v>
      </c>
      <c r="F1613" s="192">
        <v>0</v>
      </c>
      <c r="G1613" s="213"/>
      <c r="H1613" s="221">
        <f t="shared" si="29"/>
        <v>400</v>
      </c>
      <c r="I1613" s="200" t="s">
        <v>67</v>
      </c>
      <c r="J1613" s="213"/>
      <c r="K1613" s="213"/>
      <c r="L1613" s="213"/>
      <c r="M1613" s="213"/>
      <c r="N1613" s="213"/>
      <c r="O1613" s="200" t="s">
        <v>2853</v>
      </c>
      <c r="P1613" s="201" t="s">
        <v>2854</v>
      </c>
      <c r="Q1613" s="213"/>
      <c r="R1613" s="214"/>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c r="BO1613" s="5"/>
      <c r="BP1613" s="5"/>
      <c r="BQ1613" s="5"/>
      <c r="BR1613" s="5"/>
      <c r="BS1613" s="5"/>
      <c r="BT1613" s="5"/>
      <c r="BU1613" s="5"/>
      <c r="BV1613" s="5"/>
      <c r="BW1613" s="5"/>
      <c r="BX1613" s="5"/>
      <c r="BY1613" s="5"/>
      <c r="BZ1613" s="5"/>
      <c r="CA1613" s="5"/>
      <c r="CB1613" s="5"/>
      <c r="CC1613" s="5"/>
      <c r="CD1613" s="5"/>
      <c r="CE1613" s="5"/>
      <c r="CF1613" s="5"/>
      <c r="CG1613" s="5"/>
      <c r="CH1613" s="5"/>
      <c r="CI1613" s="5"/>
      <c r="CJ1613" s="5"/>
      <c r="CK1613" s="5"/>
      <c r="CL1613" s="5"/>
      <c r="CM1613" s="5"/>
      <c r="CN1613" s="5"/>
      <c r="CO1613" s="5"/>
      <c r="CP1613" s="5"/>
      <c r="CQ1613" s="5"/>
      <c r="CR1613" s="5"/>
      <c r="CS1613" s="5"/>
      <c r="CT1613" s="5"/>
      <c r="CU1613" s="5"/>
      <c r="CV1613" s="5"/>
      <c r="CW1613" s="5"/>
      <c r="CX1613" s="5"/>
      <c r="CY1613" s="5"/>
      <c r="CZ1613" s="5"/>
      <c r="DA1613" s="5"/>
      <c r="DB1613" s="5"/>
      <c r="DC1613" s="5"/>
      <c r="DD1613" s="5"/>
      <c r="DE1613" s="5"/>
      <c r="DF1613" s="5"/>
      <c r="DG1613" s="5"/>
      <c r="DH1613" s="5"/>
      <c r="DI1613" s="5"/>
      <c r="DJ1613" s="5"/>
      <c r="DK1613" s="5"/>
      <c r="DL1613" s="5"/>
    </row>
    <row r="1614" spans="1:116" s="1" customFormat="1" ht="35.25" customHeight="1">
      <c r="A1614" s="212"/>
      <c r="B1614" s="210">
        <v>97</v>
      </c>
      <c r="C1614" s="202" t="s">
        <v>2664</v>
      </c>
      <c r="D1614" s="397" t="s">
        <v>2633</v>
      </c>
      <c r="E1614" s="399">
        <v>14200</v>
      </c>
      <c r="F1614" s="218">
        <v>0</v>
      </c>
      <c r="G1614" s="213"/>
      <c r="H1614" s="221">
        <f t="shared" si="29"/>
        <v>14200</v>
      </c>
      <c r="I1614" s="197" t="s">
        <v>67</v>
      </c>
      <c r="J1614" s="213"/>
      <c r="K1614" s="213"/>
      <c r="L1614" s="213"/>
      <c r="M1614" s="213"/>
      <c r="N1614" s="213"/>
      <c r="O1614" s="197" t="s">
        <v>2855</v>
      </c>
      <c r="P1614" s="223" t="s">
        <v>2856</v>
      </c>
      <c r="Q1614" s="213"/>
      <c r="R1614" s="214"/>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c r="BU1614" s="5"/>
      <c r="BV1614" s="5"/>
      <c r="BW1614" s="5"/>
      <c r="BX1614" s="5"/>
      <c r="BY1614" s="5"/>
      <c r="BZ1614" s="5"/>
      <c r="CA1614" s="5"/>
      <c r="CB1614" s="5"/>
      <c r="CC1614" s="5"/>
      <c r="CD1614" s="5"/>
      <c r="CE1614" s="5"/>
      <c r="CF1614" s="5"/>
      <c r="CG1614" s="5"/>
      <c r="CH1614" s="5"/>
      <c r="CI1614" s="5"/>
      <c r="CJ1614" s="5"/>
      <c r="CK1614" s="5"/>
      <c r="CL1614" s="5"/>
      <c r="CM1614" s="5"/>
      <c r="CN1614" s="5"/>
      <c r="CO1614" s="5"/>
      <c r="CP1614" s="5"/>
      <c r="CQ1614" s="5"/>
      <c r="CR1614" s="5"/>
      <c r="CS1614" s="5"/>
      <c r="CT1614" s="5"/>
      <c r="CU1614" s="5"/>
      <c r="CV1614" s="5"/>
      <c r="CW1614" s="5"/>
      <c r="CX1614" s="5"/>
      <c r="CY1614" s="5"/>
      <c r="CZ1614" s="5"/>
      <c r="DA1614" s="5"/>
      <c r="DB1614" s="5"/>
      <c r="DC1614" s="5"/>
      <c r="DD1614" s="5"/>
      <c r="DE1614" s="5"/>
      <c r="DF1614" s="5"/>
      <c r="DG1614" s="5"/>
      <c r="DH1614" s="5"/>
      <c r="DI1614" s="5"/>
      <c r="DJ1614" s="5"/>
      <c r="DK1614" s="5"/>
      <c r="DL1614" s="5"/>
    </row>
    <row r="1615" spans="1:116" s="1" customFormat="1" ht="35.25" customHeight="1">
      <c r="A1615" s="212"/>
      <c r="B1615" s="213">
        <v>98</v>
      </c>
      <c r="C1615" s="202" t="s">
        <v>2665</v>
      </c>
      <c r="D1615" s="397" t="s">
        <v>2647</v>
      </c>
      <c r="E1615" s="399">
        <v>2100</v>
      </c>
      <c r="F1615" s="218">
        <v>0</v>
      </c>
      <c r="G1615" s="213"/>
      <c r="H1615" s="221">
        <f t="shared" si="29"/>
        <v>2100</v>
      </c>
      <c r="I1615" s="197" t="s">
        <v>67</v>
      </c>
      <c r="J1615" s="213"/>
      <c r="K1615" s="213"/>
      <c r="L1615" s="213"/>
      <c r="M1615" s="213"/>
      <c r="N1615" s="213"/>
      <c r="O1615" s="197" t="s">
        <v>2857</v>
      </c>
      <c r="P1615" s="196" t="s">
        <v>2858</v>
      </c>
      <c r="Q1615" s="213"/>
      <c r="R1615" s="214"/>
      <c r="S1615" s="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c r="CI1615" s="5"/>
      <c r="CJ1615" s="5"/>
      <c r="CK1615" s="5"/>
      <c r="CL1615" s="5"/>
      <c r="CM1615" s="5"/>
      <c r="CN1615" s="5"/>
      <c r="CO1615" s="5"/>
      <c r="CP1615" s="5"/>
      <c r="CQ1615" s="5"/>
      <c r="CR1615" s="5"/>
      <c r="CS1615" s="5"/>
      <c r="CT1615" s="5"/>
      <c r="CU1615" s="5"/>
      <c r="CV1615" s="5"/>
      <c r="CW1615" s="5"/>
      <c r="CX1615" s="5"/>
      <c r="CY1615" s="5"/>
      <c r="CZ1615" s="5"/>
      <c r="DA1615" s="5"/>
      <c r="DB1615" s="5"/>
      <c r="DC1615" s="5"/>
      <c r="DD1615" s="5"/>
      <c r="DE1615" s="5"/>
      <c r="DF1615" s="5"/>
      <c r="DG1615" s="5"/>
      <c r="DH1615" s="5"/>
      <c r="DI1615" s="5"/>
      <c r="DJ1615" s="5"/>
      <c r="DK1615" s="5"/>
      <c r="DL1615" s="5"/>
    </row>
    <row r="1616" spans="1:116" s="1" customFormat="1" ht="35.25" customHeight="1">
      <c r="A1616" s="212"/>
      <c r="B1616" s="213">
        <v>99</v>
      </c>
      <c r="C1616" s="201" t="s">
        <v>2667</v>
      </c>
      <c r="D1616" s="398" t="s">
        <v>2668</v>
      </c>
      <c r="E1616" s="402">
        <v>11125</v>
      </c>
      <c r="F1616" s="218">
        <v>0</v>
      </c>
      <c r="G1616" s="213"/>
      <c r="H1616" s="221">
        <f t="shared" si="29"/>
        <v>11125</v>
      </c>
      <c r="I1616" s="197" t="s">
        <v>67</v>
      </c>
      <c r="J1616" s="213"/>
      <c r="K1616" s="213"/>
      <c r="L1616" s="213"/>
      <c r="M1616" s="213"/>
      <c r="N1616" s="213"/>
      <c r="O1616" s="197" t="s">
        <v>2859</v>
      </c>
      <c r="P1616" s="196" t="s">
        <v>2860</v>
      </c>
      <c r="Q1616" s="213"/>
      <c r="R1616" s="214"/>
      <c r="S1616" s="5"/>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c r="BI1616" s="5"/>
      <c r="BJ1616" s="5"/>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c r="CI1616" s="5"/>
      <c r="CJ1616" s="5"/>
      <c r="CK1616" s="5"/>
      <c r="CL1616" s="5"/>
      <c r="CM1616" s="5"/>
      <c r="CN1616" s="5"/>
      <c r="CO1616" s="5"/>
      <c r="CP1616" s="5"/>
      <c r="CQ1616" s="5"/>
      <c r="CR1616" s="5"/>
      <c r="CS1616" s="5"/>
      <c r="CT1616" s="5"/>
      <c r="CU1616" s="5"/>
      <c r="CV1616" s="5"/>
      <c r="CW1616" s="5"/>
      <c r="CX1616" s="5"/>
      <c r="CY1616" s="5"/>
      <c r="CZ1616" s="5"/>
      <c r="DA1616" s="5"/>
      <c r="DB1616" s="5"/>
      <c r="DC1616" s="5"/>
      <c r="DD1616" s="5"/>
      <c r="DE1616" s="5"/>
      <c r="DF1616" s="5"/>
      <c r="DG1616" s="5"/>
      <c r="DH1616" s="5"/>
      <c r="DI1616" s="5"/>
      <c r="DJ1616" s="5"/>
      <c r="DK1616" s="5"/>
      <c r="DL1616" s="5"/>
    </row>
    <row r="1617" spans="1:116" s="1" customFormat="1" ht="35.25" customHeight="1">
      <c r="A1617" s="212"/>
      <c r="B1617" s="210">
        <v>100</v>
      </c>
      <c r="C1617" s="198" t="s">
        <v>2669</v>
      </c>
      <c r="D1617" s="397" t="s">
        <v>2635</v>
      </c>
      <c r="E1617" s="401">
        <v>6562</v>
      </c>
      <c r="F1617" s="218">
        <v>0</v>
      </c>
      <c r="G1617" s="213"/>
      <c r="H1617" s="221">
        <f t="shared" si="29"/>
        <v>6562</v>
      </c>
      <c r="I1617" s="197" t="s">
        <v>67</v>
      </c>
      <c r="J1617" s="213"/>
      <c r="K1617" s="213"/>
      <c r="L1617" s="213"/>
      <c r="M1617" s="213"/>
      <c r="N1617" s="213"/>
      <c r="O1617" s="197" t="s">
        <v>2861</v>
      </c>
      <c r="P1617" s="196" t="s">
        <v>2860</v>
      </c>
      <c r="Q1617" s="213"/>
      <c r="R1617" s="214"/>
      <c r="S1617" s="5"/>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c r="AX1617" s="5"/>
      <c r="AY1617" s="5"/>
      <c r="AZ1617" s="5"/>
      <c r="BA1617" s="5"/>
      <c r="BB1617" s="5"/>
      <c r="BC1617" s="5"/>
      <c r="BD1617" s="5"/>
      <c r="BE1617" s="5"/>
      <c r="BF1617" s="5"/>
      <c r="BG1617" s="5"/>
      <c r="BH1617" s="5"/>
      <c r="BI1617" s="5"/>
      <c r="BJ1617" s="5"/>
      <c r="BK1617" s="5"/>
      <c r="BL1617" s="5"/>
      <c r="BM1617" s="5"/>
      <c r="BN1617" s="5"/>
      <c r="BO1617" s="5"/>
      <c r="BP1617" s="5"/>
      <c r="BQ1617" s="5"/>
      <c r="BR1617" s="5"/>
      <c r="BS1617" s="5"/>
      <c r="BT1617" s="5"/>
      <c r="BU1617" s="5"/>
      <c r="BV1617" s="5"/>
      <c r="BW1617" s="5"/>
      <c r="BX1617" s="5"/>
      <c r="BY1617" s="5"/>
      <c r="BZ1617" s="5"/>
      <c r="CA1617" s="5"/>
      <c r="CB1617" s="5"/>
      <c r="CC1617" s="5"/>
      <c r="CD1617" s="5"/>
      <c r="CE1617" s="5"/>
      <c r="CF1617" s="5"/>
      <c r="CG1617" s="5"/>
      <c r="CH1617" s="5"/>
      <c r="CI1617" s="5"/>
      <c r="CJ1617" s="5"/>
      <c r="CK1617" s="5"/>
      <c r="CL1617" s="5"/>
      <c r="CM1617" s="5"/>
      <c r="CN1617" s="5"/>
      <c r="CO1617" s="5"/>
      <c r="CP1617" s="5"/>
      <c r="CQ1617" s="5"/>
      <c r="CR1617" s="5"/>
      <c r="CS1617" s="5"/>
      <c r="CT1617" s="5"/>
      <c r="CU1617" s="5"/>
      <c r="CV1617" s="5"/>
      <c r="CW1617" s="5"/>
      <c r="CX1617" s="5"/>
      <c r="CY1617" s="5"/>
      <c r="CZ1617" s="5"/>
      <c r="DA1617" s="5"/>
      <c r="DB1617" s="5"/>
      <c r="DC1617" s="5"/>
      <c r="DD1617" s="5"/>
      <c r="DE1617" s="5"/>
      <c r="DF1617" s="5"/>
      <c r="DG1617" s="5"/>
      <c r="DH1617" s="5"/>
      <c r="DI1617" s="5"/>
      <c r="DJ1617" s="5"/>
      <c r="DK1617" s="5"/>
      <c r="DL1617" s="5"/>
    </row>
    <row r="1618" spans="1:116" s="1" customFormat="1" ht="35.25" customHeight="1">
      <c r="A1618" s="212"/>
      <c r="B1618" s="213">
        <v>101</v>
      </c>
      <c r="C1618" s="196" t="s">
        <v>2670</v>
      </c>
      <c r="D1618" s="397" t="s">
        <v>2641</v>
      </c>
      <c r="E1618" s="198">
        <v>7500</v>
      </c>
      <c r="F1618" s="218">
        <v>0</v>
      </c>
      <c r="G1618" s="213"/>
      <c r="H1618" s="221">
        <f t="shared" si="29"/>
        <v>7500</v>
      </c>
      <c r="I1618" s="197" t="s">
        <v>67</v>
      </c>
      <c r="J1618" s="213"/>
      <c r="K1618" s="213"/>
      <c r="L1618" s="213"/>
      <c r="M1618" s="213"/>
      <c r="N1618" s="213"/>
      <c r="O1618" s="197" t="s">
        <v>2862</v>
      </c>
      <c r="P1618" s="196" t="s">
        <v>2863</v>
      </c>
      <c r="Q1618" s="213"/>
      <c r="R1618" s="214"/>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5"/>
      <c r="BF1618" s="5"/>
      <c r="BG1618" s="5"/>
      <c r="BH1618" s="5"/>
      <c r="BI1618" s="5"/>
      <c r="BJ1618" s="5"/>
      <c r="BK1618" s="5"/>
      <c r="BL1618" s="5"/>
      <c r="BM1618" s="5"/>
      <c r="BN1618" s="5"/>
      <c r="BO1618" s="5"/>
      <c r="BP1618" s="5"/>
      <c r="BQ1618" s="5"/>
      <c r="BR1618" s="5"/>
      <c r="BS1618" s="5"/>
      <c r="BT1618" s="5"/>
      <c r="BU1618" s="5"/>
      <c r="BV1618" s="5"/>
      <c r="BW1618" s="5"/>
      <c r="BX1618" s="5"/>
      <c r="BY1618" s="5"/>
      <c r="BZ1618" s="5"/>
      <c r="CA1618" s="5"/>
      <c r="CB1618" s="5"/>
      <c r="CC1618" s="5"/>
      <c r="CD1618" s="5"/>
      <c r="CE1618" s="5"/>
      <c r="CF1618" s="5"/>
      <c r="CG1618" s="5"/>
      <c r="CH1618" s="5"/>
      <c r="CI1618" s="5"/>
      <c r="CJ1618" s="5"/>
      <c r="CK1618" s="5"/>
      <c r="CL1618" s="5"/>
      <c r="CM1618" s="5"/>
      <c r="CN1618" s="5"/>
      <c r="CO1618" s="5"/>
      <c r="CP1618" s="5"/>
      <c r="CQ1618" s="5"/>
      <c r="CR1618" s="5"/>
      <c r="CS1618" s="5"/>
      <c r="CT1618" s="5"/>
      <c r="CU1618" s="5"/>
      <c r="CV1618" s="5"/>
      <c r="CW1618" s="5"/>
      <c r="CX1618" s="5"/>
      <c r="CY1618" s="5"/>
      <c r="CZ1618" s="5"/>
      <c r="DA1618" s="5"/>
      <c r="DB1618" s="5"/>
      <c r="DC1618" s="5"/>
      <c r="DD1618" s="5"/>
      <c r="DE1618" s="5"/>
      <c r="DF1618" s="5"/>
      <c r="DG1618" s="5"/>
      <c r="DH1618" s="5"/>
      <c r="DI1618" s="5"/>
      <c r="DJ1618" s="5"/>
      <c r="DK1618" s="5"/>
      <c r="DL1618" s="5"/>
    </row>
    <row r="1619" spans="1:116" s="1" customFormat="1" ht="35.25" customHeight="1">
      <c r="A1619" s="212"/>
      <c r="B1619" s="213">
        <v>102</v>
      </c>
      <c r="C1619" s="196" t="s">
        <v>2671</v>
      </c>
      <c r="D1619" s="397" t="s">
        <v>2638</v>
      </c>
      <c r="E1619" s="198">
        <v>15000</v>
      </c>
      <c r="F1619" s="218">
        <v>0</v>
      </c>
      <c r="G1619" s="213"/>
      <c r="H1619" s="221">
        <f t="shared" si="29"/>
        <v>15000</v>
      </c>
      <c r="I1619" s="197" t="s">
        <v>67</v>
      </c>
      <c r="J1619" s="213"/>
      <c r="K1619" s="213"/>
      <c r="L1619" s="213"/>
      <c r="M1619" s="213"/>
      <c r="N1619" s="213"/>
      <c r="O1619" s="197" t="s">
        <v>2864</v>
      </c>
      <c r="P1619" s="196" t="s">
        <v>2860</v>
      </c>
      <c r="Q1619" s="213"/>
      <c r="R1619" s="214"/>
      <c r="S1619" s="5"/>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c r="BI1619" s="5"/>
      <c r="BJ1619" s="5"/>
      <c r="BK1619" s="5"/>
      <c r="BL1619" s="5"/>
      <c r="BM1619" s="5"/>
      <c r="BN1619" s="5"/>
      <c r="BO1619" s="5"/>
      <c r="BP1619" s="5"/>
      <c r="BQ1619" s="5"/>
      <c r="BR1619" s="5"/>
      <c r="BS1619" s="5"/>
      <c r="BT1619" s="5"/>
      <c r="BU1619" s="5"/>
      <c r="BV1619" s="5"/>
      <c r="BW1619" s="5"/>
      <c r="BX1619" s="5"/>
      <c r="BY1619" s="5"/>
      <c r="BZ1619" s="5"/>
      <c r="CA1619" s="5"/>
      <c r="CB1619" s="5"/>
      <c r="CC1619" s="5"/>
      <c r="CD1619" s="5"/>
      <c r="CE1619" s="5"/>
      <c r="CF1619" s="5"/>
      <c r="CG1619" s="5"/>
      <c r="CH1619" s="5"/>
      <c r="CI1619" s="5"/>
      <c r="CJ1619" s="5"/>
      <c r="CK1619" s="5"/>
      <c r="CL1619" s="5"/>
      <c r="CM1619" s="5"/>
      <c r="CN1619" s="5"/>
      <c r="CO1619" s="5"/>
      <c r="CP1619" s="5"/>
      <c r="CQ1619" s="5"/>
      <c r="CR1619" s="5"/>
      <c r="CS1619" s="5"/>
      <c r="CT1619" s="5"/>
      <c r="CU1619" s="5"/>
      <c r="CV1619" s="5"/>
      <c r="CW1619" s="5"/>
      <c r="CX1619" s="5"/>
      <c r="CY1619" s="5"/>
      <c r="CZ1619" s="5"/>
      <c r="DA1619" s="5"/>
      <c r="DB1619" s="5"/>
      <c r="DC1619" s="5"/>
      <c r="DD1619" s="5"/>
      <c r="DE1619" s="5"/>
      <c r="DF1619" s="5"/>
      <c r="DG1619" s="5"/>
      <c r="DH1619" s="5"/>
      <c r="DI1619" s="5"/>
      <c r="DJ1619" s="5"/>
      <c r="DK1619" s="5"/>
      <c r="DL1619" s="5"/>
    </row>
    <row r="1620" spans="1:116" s="1" customFormat="1" ht="35.25" customHeight="1">
      <c r="A1620" s="212"/>
      <c r="B1620" s="210">
        <v>103</v>
      </c>
      <c r="C1620" s="196" t="s">
        <v>2672</v>
      </c>
      <c r="D1620" s="397" t="s">
        <v>2638</v>
      </c>
      <c r="E1620" s="198">
        <v>10000</v>
      </c>
      <c r="F1620" s="218">
        <v>0</v>
      </c>
      <c r="G1620" s="213"/>
      <c r="H1620" s="221">
        <f t="shared" si="29"/>
        <v>10000</v>
      </c>
      <c r="I1620" s="197" t="s">
        <v>67</v>
      </c>
      <c r="J1620" s="213"/>
      <c r="K1620" s="213"/>
      <c r="L1620" s="213"/>
      <c r="M1620" s="213"/>
      <c r="N1620" s="213"/>
      <c r="O1620" s="197" t="s">
        <v>2865</v>
      </c>
      <c r="P1620" s="196" t="s">
        <v>2860</v>
      </c>
      <c r="Q1620" s="213"/>
      <c r="R1620" s="214"/>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c r="BO1620" s="5"/>
      <c r="BP1620" s="5"/>
      <c r="BQ1620" s="5"/>
      <c r="BR1620" s="5"/>
      <c r="BS1620" s="5"/>
      <c r="BT1620" s="5"/>
      <c r="BU1620" s="5"/>
      <c r="BV1620" s="5"/>
      <c r="BW1620" s="5"/>
      <c r="BX1620" s="5"/>
      <c r="BY1620" s="5"/>
      <c r="BZ1620" s="5"/>
      <c r="CA1620" s="5"/>
      <c r="CB1620" s="5"/>
      <c r="CC1620" s="5"/>
      <c r="CD1620" s="5"/>
      <c r="CE1620" s="5"/>
      <c r="CF1620" s="5"/>
      <c r="CG1620" s="5"/>
      <c r="CH1620" s="5"/>
      <c r="CI1620" s="5"/>
      <c r="CJ1620" s="5"/>
      <c r="CK1620" s="5"/>
      <c r="CL1620" s="5"/>
      <c r="CM1620" s="5"/>
      <c r="CN1620" s="5"/>
      <c r="CO1620" s="5"/>
      <c r="CP1620" s="5"/>
      <c r="CQ1620" s="5"/>
      <c r="CR1620" s="5"/>
      <c r="CS1620" s="5"/>
      <c r="CT1620" s="5"/>
      <c r="CU1620" s="5"/>
      <c r="CV1620" s="5"/>
      <c r="CW1620" s="5"/>
      <c r="CX1620" s="5"/>
      <c r="CY1620" s="5"/>
      <c r="CZ1620" s="5"/>
      <c r="DA1620" s="5"/>
      <c r="DB1620" s="5"/>
      <c r="DC1620" s="5"/>
      <c r="DD1620" s="5"/>
      <c r="DE1620" s="5"/>
      <c r="DF1620" s="5"/>
      <c r="DG1620" s="5"/>
      <c r="DH1620" s="5"/>
      <c r="DI1620" s="5"/>
      <c r="DJ1620" s="5"/>
      <c r="DK1620" s="5"/>
      <c r="DL1620" s="5"/>
    </row>
    <row r="1621" spans="1:116" s="1" customFormat="1" ht="35.25" customHeight="1">
      <c r="A1621" s="212"/>
      <c r="B1621" s="213">
        <v>104</v>
      </c>
      <c r="C1621" s="196" t="s">
        <v>2666</v>
      </c>
      <c r="D1621" s="397" t="s">
        <v>2638</v>
      </c>
      <c r="E1621" s="198">
        <v>11000</v>
      </c>
      <c r="F1621" s="218">
        <v>0</v>
      </c>
      <c r="G1621" s="213"/>
      <c r="H1621" s="221">
        <f t="shared" si="29"/>
        <v>11000</v>
      </c>
      <c r="I1621" s="197" t="s">
        <v>67</v>
      </c>
      <c r="J1621" s="213"/>
      <c r="K1621" s="213"/>
      <c r="L1621" s="213"/>
      <c r="M1621" s="213"/>
      <c r="N1621" s="213"/>
      <c r="O1621" s="197" t="s">
        <v>2866</v>
      </c>
      <c r="P1621" s="196" t="s">
        <v>2867</v>
      </c>
      <c r="Q1621" s="213"/>
      <c r="R1621" s="214"/>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c r="BI1621" s="5"/>
      <c r="BJ1621" s="5"/>
      <c r="BK1621" s="5"/>
      <c r="BL1621" s="5"/>
      <c r="BM1621" s="5"/>
      <c r="BN1621" s="5"/>
      <c r="BO1621" s="5"/>
      <c r="BP1621" s="5"/>
      <c r="BQ1621" s="5"/>
      <c r="BR1621" s="5"/>
      <c r="BS1621" s="5"/>
      <c r="BT1621" s="5"/>
      <c r="BU1621" s="5"/>
      <c r="BV1621" s="5"/>
      <c r="BW1621" s="5"/>
      <c r="BX1621" s="5"/>
      <c r="BY1621" s="5"/>
      <c r="BZ1621" s="5"/>
      <c r="CA1621" s="5"/>
      <c r="CB1621" s="5"/>
      <c r="CC1621" s="5"/>
      <c r="CD1621" s="5"/>
      <c r="CE1621" s="5"/>
      <c r="CF1621" s="5"/>
      <c r="CG1621" s="5"/>
      <c r="CH1621" s="5"/>
      <c r="CI1621" s="5"/>
      <c r="CJ1621" s="5"/>
      <c r="CK1621" s="5"/>
      <c r="CL1621" s="5"/>
      <c r="CM1621" s="5"/>
      <c r="CN1621" s="5"/>
      <c r="CO1621" s="5"/>
      <c r="CP1621" s="5"/>
      <c r="CQ1621" s="5"/>
      <c r="CR1621" s="5"/>
      <c r="CS1621" s="5"/>
      <c r="CT1621" s="5"/>
      <c r="CU1621" s="5"/>
      <c r="CV1621" s="5"/>
      <c r="CW1621" s="5"/>
      <c r="CX1621" s="5"/>
      <c r="CY1621" s="5"/>
      <c r="CZ1621" s="5"/>
      <c r="DA1621" s="5"/>
      <c r="DB1621" s="5"/>
      <c r="DC1621" s="5"/>
      <c r="DD1621" s="5"/>
      <c r="DE1621" s="5"/>
      <c r="DF1621" s="5"/>
      <c r="DG1621" s="5"/>
      <c r="DH1621" s="5"/>
      <c r="DI1621" s="5"/>
      <c r="DJ1621" s="5"/>
      <c r="DK1621" s="5"/>
      <c r="DL1621" s="5"/>
    </row>
    <row r="1622" spans="1:116" s="1" customFormat="1" ht="35.25" customHeight="1">
      <c r="A1622" s="212"/>
      <c r="B1622" s="213">
        <v>105</v>
      </c>
      <c r="C1622" s="196" t="s">
        <v>2673</v>
      </c>
      <c r="D1622" s="397" t="s">
        <v>2674</v>
      </c>
      <c r="E1622" s="198">
        <v>2220</v>
      </c>
      <c r="F1622" s="218">
        <v>0</v>
      </c>
      <c r="G1622" s="213"/>
      <c r="H1622" s="221">
        <f t="shared" si="29"/>
        <v>2220</v>
      </c>
      <c r="I1622" s="197" t="s">
        <v>67</v>
      </c>
      <c r="J1622" s="213"/>
      <c r="K1622" s="213"/>
      <c r="L1622" s="213"/>
      <c r="M1622" s="213"/>
      <c r="N1622" s="213"/>
      <c r="O1622" s="197" t="s">
        <v>2868</v>
      </c>
      <c r="P1622" s="196" t="s">
        <v>2860</v>
      </c>
      <c r="Q1622" s="213"/>
      <c r="R1622" s="214"/>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c r="BU1622" s="5"/>
      <c r="BV1622" s="5"/>
      <c r="BW1622" s="5"/>
      <c r="BX1622" s="5"/>
      <c r="BY1622" s="5"/>
      <c r="BZ1622" s="5"/>
      <c r="CA1622" s="5"/>
      <c r="CB1622" s="5"/>
      <c r="CC1622" s="5"/>
      <c r="CD1622" s="5"/>
      <c r="CE1622" s="5"/>
      <c r="CF1622" s="5"/>
      <c r="CG1622" s="5"/>
      <c r="CH1622" s="5"/>
      <c r="CI1622" s="5"/>
      <c r="CJ1622" s="5"/>
      <c r="CK1622" s="5"/>
      <c r="CL1622" s="5"/>
      <c r="CM1622" s="5"/>
      <c r="CN1622" s="5"/>
      <c r="CO1622" s="5"/>
      <c r="CP1622" s="5"/>
      <c r="CQ1622" s="5"/>
      <c r="CR1622" s="5"/>
      <c r="CS1622" s="5"/>
      <c r="CT1622" s="5"/>
      <c r="CU1622" s="5"/>
      <c r="CV1622" s="5"/>
      <c r="CW1622" s="5"/>
      <c r="CX1622" s="5"/>
      <c r="CY1622" s="5"/>
      <c r="CZ1622" s="5"/>
      <c r="DA1622" s="5"/>
      <c r="DB1622" s="5"/>
      <c r="DC1622" s="5"/>
      <c r="DD1622" s="5"/>
      <c r="DE1622" s="5"/>
      <c r="DF1622" s="5"/>
      <c r="DG1622" s="5"/>
      <c r="DH1622" s="5"/>
      <c r="DI1622" s="5"/>
      <c r="DJ1622" s="5"/>
      <c r="DK1622" s="5"/>
      <c r="DL1622" s="5"/>
    </row>
    <row r="1623" spans="1:116" s="1" customFormat="1" ht="35.25" customHeight="1">
      <c r="A1623" s="212"/>
      <c r="B1623" s="210">
        <v>106</v>
      </c>
      <c r="C1623" s="196" t="s">
        <v>2675</v>
      </c>
      <c r="D1623" s="397" t="s">
        <v>2674</v>
      </c>
      <c r="E1623" s="198">
        <v>2000</v>
      </c>
      <c r="F1623" s="218">
        <v>0</v>
      </c>
      <c r="G1623" s="213"/>
      <c r="H1623" s="221">
        <f t="shared" si="29"/>
        <v>2000</v>
      </c>
      <c r="I1623" s="197" t="s">
        <v>67</v>
      </c>
      <c r="J1623" s="213"/>
      <c r="K1623" s="213"/>
      <c r="L1623" s="213"/>
      <c r="M1623" s="213"/>
      <c r="N1623" s="213"/>
      <c r="O1623" s="197" t="s">
        <v>2869</v>
      </c>
      <c r="P1623" s="196" t="s">
        <v>2870</v>
      </c>
      <c r="Q1623" s="213"/>
      <c r="R1623" s="214"/>
      <c r="S1623" s="5"/>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c r="BI1623" s="5"/>
      <c r="BJ1623" s="5"/>
      <c r="BK1623" s="5"/>
      <c r="BL1623" s="5"/>
      <c r="BM1623" s="5"/>
      <c r="BN1623" s="5"/>
      <c r="BO1623" s="5"/>
      <c r="BP1623" s="5"/>
      <c r="BQ1623" s="5"/>
      <c r="BR1623" s="5"/>
      <c r="BS1623" s="5"/>
      <c r="BT1623" s="5"/>
      <c r="BU1623" s="5"/>
      <c r="BV1623" s="5"/>
      <c r="BW1623" s="5"/>
      <c r="BX1623" s="5"/>
      <c r="BY1623" s="5"/>
      <c r="BZ1623" s="5"/>
      <c r="CA1623" s="5"/>
      <c r="CB1623" s="5"/>
      <c r="CC1623" s="5"/>
      <c r="CD1623" s="5"/>
      <c r="CE1623" s="5"/>
      <c r="CF1623" s="5"/>
      <c r="CG1623" s="5"/>
      <c r="CH1623" s="5"/>
      <c r="CI1623" s="5"/>
      <c r="CJ1623" s="5"/>
      <c r="CK1623" s="5"/>
      <c r="CL1623" s="5"/>
      <c r="CM1623" s="5"/>
      <c r="CN1623" s="5"/>
      <c r="CO1623" s="5"/>
      <c r="CP1623" s="5"/>
      <c r="CQ1623" s="5"/>
      <c r="CR1623" s="5"/>
      <c r="CS1623" s="5"/>
      <c r="CT1623" s="5"/>
      <c r="CU1623" s="5"/>
      <c r="CV1623" s="5"/>
      <c r="CW1623" s="5"/>
      <c r="CX1623" s="5"/>
      <c r="CY1623" s="5"/>
      <c r="CZ1623" s="5"/>
      <c r="DA1623" s="5"/>
      <c r="DB1623" s="5"/>
      <c r="DC1623" s="5"/>
      <c r="DD1623" s="5"/>
      <c r="DE1623" s="5"/>
      <c r="DF1623" s="5"/>
      <c r="DG1623" s="5"/>
      <c r="DH1623" s="5"/>
      <c r="DI1623" s="5"/>
      <c r="DJ1623" s="5"/>
      <c r="DK1623" s="5"/>
      <c r="DL1623" s="5"/>
    </row>
    <row r="1624" spans="1:116" s="1" customFormat="1" ht="35.25" customHeight="1">
      <c r="A1624" s="212"/>
      <c r="B1624" s="213">
        <v>107</v>
      </c>
      <c r="C1624" s="196" t="s">
        <v>2676</v>
      </c>
      <c r="D1624" s="397" t="s">
        <v>2674</v>
      </c>
      <c r="E1624" s="198">
        <v>3000</v>
      </c>
      <c r="F1624" s="218">
        <v>0</v>
      </c>
      <c r="G1624" s="213"/>
      <c r="H1624" s="221">
        <f t="shared" si="29"/>
        <v>3000</v>
      </c>
      <c r="I1624" s="197" t="s">
        <v>67</v>
      </c>
      <c r="J1624" s="213"/>
      <c r="K1624" s="213"/>
      <c r="L1624" s="213"/>
      <c r="M1624" s="213"/>
      <c r="N1624" s="213"/>
      <c r="O1624" s="197" t="s">
        <v>2871</v>
      </c>
      <c r="P1624" s="196" t="s">
        <v>2860</v>
      </c>
      <c r="Q1624" s="213"/>
      <c r="R1624" s="214"/>
      <c r="S1624" s="5"/>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c r="BI1624" s="5"/>
      <c r="BJ1624" s="5"/>
      <c r="BK1624" s="5"/>
      <c r="BL1624" s="5"/>
      <c r="BM1624" s="5"/>
      <c r="BN1624" s="5"/>
      <c r="BO1624" s="5"/>
      <c r="BP1624" s="5"/>
      <c r="BQ1624" s="5"/>
      <c r="BR1624" s="5"/>
      <c r="BS1624" s="5"/>
      <c r="BT1624" s="5"/>
      <c r="BU1624" s="5"/>
      <c r="BV1624" s="5"/>
      <c r="BW1624" s="5"/>
      <c r="BX1624" s="5"/>
      <c r="BY1624" s="5"/>
      <c r="BZ1624" s="5"/>
      <c r="CA1624" s="5"/>
      <c r="CB1624" s="5"/>
      <c r="CC1624" s="5"/>
      <c r="CD1624" s="5"/>
      <c r="CE1624" s="5"/>
      <c r="CF1624" s="5"/>
      <c r="CG1624" s="5"/>
      <c r="CH1624" s="5"/>
      <c r="CI1624" s="5"/>
      <c r="CJ1624" s="5"/>
      <c r="CK1624" s="5"/>
      <c r="CL1624" s="5"/>
      <c r="CM1624" s="5"/>
      <c r="CN1624" s="5"/>
      <c r="CO1624" s="5"/>
      <c r="CP1624" s="5"/>
      <c r="CQ1624" s="5"/>
      <c r="CR1624" s="5"/>
      <c r="CS1624" s="5"/>
      <c r="CT1624" s="5"/>
      <c r="CU1624" s="5"/>
      <c r="CV1624" s="5"/>
      <c r="CW1624" s="5"/>
      <c r="CX1624" s="5"/>
      <c r="CY1624" s="5"/>
      <c r="CZ1624" s="5"/>
      <c r="DA1624" s="5"/>
      <c r="DB1624" s="5"/>
      <c r="DC1624" s="5"/>
      <c r="DD1624" s="5"/>
      <c r="DE1624" s="5"/>
      <c r="DF1624" s="5"/>
      <c r="DG1624" s="5"/>
      <c r="DH1624" s="5"/>
      <c r="DI1624" s="5"/>
      <c r="DJ1624" s="5"/>
      <c r="DK1624" s="5"/>
      <c r="DL1624" s="5"/>
    </row>
    <row r="1625" spans="1:116" s="1" customFormat="1" ht="35.25" customHeight="1">
      <c r="A1625" s="212"/>
      <c r="B1625" s="213">
        <v>108</v>
      </c>
      <c r="C1625" s="202" t="s">
        <v>2677</v>
      </c>
      <c r="D1625" s="397" t="s">
        <v>2674</v>
      </c>
      <c r="E1625" s="207">
        <v>3200</v>
      </c>
      <c r="F1625" s="218">
        <v>0</v>
      </c>
      <c r="G1625" s="213"/>
      <c r="H1625" s="221">
        <f t="shared" si="29"/>
        <v>3200</v>
      </c>
      <c r="I1625" s="197" t="s">
        <v>67</v>
      </c>
      <c r="J1625" s="213"/>
      <c r="K1625" s="213"/>
      <c r="L1625" s="213"/>
      <c r="M1625" s="213"/>
      <c r="N1625" s="213"/>
      <c r="O1625" s="197" t="s">
        <v>2872</v>
      </c>
      <c r="P1625" s="196" t="s">
        <v>2860</v>
      </c>
      <c r="Q1625" s="213"/>
      <c r="R1625" s="214"/>
      <c r="S1625" s="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c r="BI1625" s="5"/>
      <c r="BJ1625" s="5"/>
      <c r="BK1625" s="5"/>
      <c r="BL1625" s="5"/>
      <c r="BM1625" s="5"/>
      <c r="BN1625" s="5"/>
      <c r="BO1625" s="5"/>
      <c r="BP1625" s="5"/>
      <c r="BQ1625" s="5"/>
      <c r="BR1625" s="5"/>
      <c r="BS1625" s="5"/>
      <c r="BT1625" s="5"/>
      <c r="BU1625" s="5"/>
      <c r="BV1625" s="5"/>
      <c r="BW1625" s="5"/>
      <c r="BX1625" s="5"/>
      <c r="BY1625" s="5"/>
      <c r="BZ1625" s="5"/>
      <c r="CA1625" s="5"/>
      <c r="CB1625" s="5"/>
      <c r="CC1625" s="5"/>
      <c r="CD1625" s="5"/>
      <c r="CE1625" s="5"/>
      <c r="CF1625" s="5"/>
      <c r="CG1625" s="5"/>
      <c r="CH1625" s="5"/>
      <c r="CI1625" s="5"/>
      <c r="CJ1625" s="5"/>
      <c r="CK1625" s="5"/>
      <c r="CL1625" s="5"/>
      <c r="CM1625" s="5"/>
      <c r="CN1625" s="5"/>
      <c r="CO1625" s="5"/>
      <c r="CP1625" s="5"/>
      <c r="CQ1625" s="5"/>
      <c r="CR1625" s="5"/>
      <c r="CS1625" s="5"/>
      <c r="CT1625" s="5"/>
      <c r="CU1625" s="5"/>
      <c r="CV1625" s="5"/>
      <c r="CW1625" s="5"/>
      <c r="CX1625" s="5"/>
      <c r="CY1625" s="5"/>
      <c r="CZ1625" s="5"/>
      <c r="DA1625" s="5"/>
      <c r="DB1625" s="5"/>
      <c r="DC1625" s="5"/>
      <c r="DD1625" s="5"/>
      <c r="DE1625" s="5"/>
      <c r="DF1625" s="5"/>
      <c r="DG1625" s="5"/>
      <c r="DH1625" s="5"/>
      <c r="DI1625" s="5"/>
      <c r="DJ1625" s="5"/>
      <c r="DK1625" s="5"/>
      <c r="DL1625" s="5"/>
    </row>
    <row r="1626" spans="1:116" s="1" customFormat="1" ht="35.25" customHeight="1">
      <c r="A1626" s="212"/>
      <c r="B1626" s="210">
        <v>109</v>
      </c>
      <c r="C1626" s="196" t="s">
        <v>2678</v>
      </c>
      <c r="D1626" s="397" t="s">
        <v>2679</v>
      </c>
      <c r="E1626" s="198">
        <v>21700</v>
      </c>
      <c r="F1626" s="218">
        <v>0</v>
      </c>
      <c r="G1626" s="213"/>
      <c r="H1626" s="221">
        <f t="shared" si="29"/>
        <v>21700</v>
      </c>
      <c r="I1626" s="197" t="s">
        <v>67</v>
      </c>
      <c r="J1626" s="213"/>
      <c r="K1626" s="213"/>
      <c r="L1626" s="213"/>
      <c r="M1626" s="213"/>
      <c r="N1626" s="213"/>
      <c r="O1626" s="197" t="s">
        <v>2873</v>
      </c>
      <c r="P1626" s="196" t="s">
        <v>2874</v>
      </c>
      <c r="Q1626" s="213"/>
      <c r="R1626" s="214"/>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c r="DE1626" s="5"/>
      <c r="DF1626" s="5"/>
      <c r="DG1626" s="5"/>
      <c r="DH1626" s="5"/>
      <c r="DI1626" s="5"/>
      <c r="DJ1626" s="5"/>
      <c r="DK1626" s="5"/>
      <c r="DL1626" s="5"/>
    </row>
    <row r="1627" spans="1:116" s="1" customFormat="1" ht="35.25" customHeight="1">
      <c r="A1627" s="212"/>
      <c r="B1627" s="213">
        <v>110</v>
      </c>
      <c r="C1627" s="196" t="s">
        <v>2680</v>
      </c>
      <c r="D1627" s="397" t="s">
        <v>2645</v>
      </c>
      <c r="E1627" s="198">
        <v>906</v>
      </c>
      <c r="F1627" s="218">
        <v>0</v>
      </c>
      <c r="G1627" s="213"/>
      <c r="H1627" s="221">
        <f t="shared" si="29"/>
        <v>906</v>
      </c>
      <c r="I1627" s="197" t="s">
        <v>67</v>
      </c>
      <c r="J1627" s="213"/>
      <c r="K1627" s="213"/>
      <c r="L1627" s="213"/>
      <c r="M1627" s="213"/>
      <c r="N1627" s="213"/>
      <c r="O1627" s="197" t="s">
        <v>2875</v>
      </c>
      <c r="P1627" s="196" t="s">
        <v>2876</v>
      </c>
      <c r="Q1627" s="213"/>
      <c r="R1627" s="214"/>
      <c r="S1627" s="5"/>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c r="AX1627" s="5"/>
      <c r="AY1627" s="5"/>
      <c r="AZ1627" s="5"/>
      <c r="BA1627" s="5"/>
      <c r="BB1627" s="5"/>
      <c r="BC1627" s="5"/>
      <c r="BD1627" s="5"/>
      <c r="BE1627" s="5"/>
      <c r="BF1627" s="5"/>
      <c r="BG1627" s="5"/>
      <c r="BH1627" s="5"/>
      <c r="BI1627" s="5"/>
      <c r="BJ1627" s="5"/>
      <c r="BK1627" s="5"/>
      <c r="BL1627" s="5"/>
      <c r="BM1627" s="5"/>
      <c r="BN1627" s="5"/>
      <c r="BO1627" s="5"/>
      <c r="BP1627" s="5"/>
      <c r="BQ1627" s="5"/>
      <c r="BR1627" s="5"/>
      <c r="BS1627" s="5"/>
      <c r="BT1627" s="5"/>
      <c r="BU1627" s="5"/>
      <c r="BV1627" s="5"/>
      <c r="BW1627" s="5"/>
      <c r="BX1627" s="5"/>
      <c r="BY1627" s="5"/>
      <c r="BZ1627" s="5"/>
      <c r="CA1627" s="5"/>
      <c r="CB1627" s="5"/>
      <c r="CC1627" s="5"/>
      <c r="CD1627" s="5"/>
      <c r="CE1627" s="5"/>
      <c r="CF1627" s="5"/>
      <c r="CG1627" s="5"/>
      <c r="CH1627" s="5"/>
      <c r="CI1627" s="5"/>
      <c r="CJ1627" s="5"/>
      <c r="CK1627" s="5"/>
      <c r="CL1627" s="5"/>
      <c r="CM1627" s="5"/>
      <c r="CN1627" s="5"/>
      <c r="CO1627" s="5"/>
      <c r="CP1627" s="5"/>
      <c r="CQ1627" s="5"/>
      <c r="CR1627" s="5"/>
      <c r="CS1627" s="5"/>
      <c r="CT1627" s="5"/>
      <c r="CU1627" s="5"/>
      <c r="CV1627" s="5"/>
      <c r="CW1627" s="5"/>
      <c r="CX1627" s="5"/>
      <c r="CY1627" s="5"/>
      <c r="CZ1627" s="5"/>
      <c r="DA1627" s="5"/>
      <c r="DB1627" s="5"/>
      <c r="DC1627" s="5"/>
      <c r="DD1627" s="5"/>
      <c r="DE1627" s="5"/>
      <c r="DF1627" s="5"/>
      <c r="DG1627" s="5"/>
      <c r="DH1627" s="5"/>
      <c r="DI1627" s="5"/>
      <c r="DJ1627" s="5"/>
      <c r="DK1627" s="5"/>
      <c r="DL1627" s="5"/>
    </row>
    <row r="1628" spans="1:116" s="1" customFormat="1" ht="35.25" customHeight="1">
      <c r="A1628" s="212"/>
      <c r="B1628" s="213">
        <v>111</v>
      </c>
      <c r="C1628" s="202" t="s">
        <v>2681</v>
      </c>
      <c r="D1628" s="397" t="s">
        <v>2635</v>
      </c>
      <c r="E1628" s="399">
        <v>15307</v>
      </c>
      <c r="F1628" s="218">
        <v>0</v>
      </c>
      <c r="G1628" s="213"/>
      <c r="H1628" s="221">
        <f t="shared" si="29"/>
        <v>15307</v>
      </c>
      <c r="I1628" s="197" t="s">
        <v>67</v>
      </c>
      <c r="J1628" s="213"/>
      <c r="K1628" s="213"/>
      <c r="L1628" s="213"/>
      <c r="M1628" s="213"/>
      <c r="N1628" s="213"/>
      <c r="O1628" s="197" t="s">
        <v>2877</v>
      </c>
      <c r="P1628" s="196" t="s">
        <v>2878</v>
      </c>
      <c r="Q1628" s="213"/>
      <c r="R1628" s="214"/>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c r="AX1628" s="5"/>
      <c r="AY1628" s="5"/>
      <c r="AZ1628" s="5"/>
      <c r="BA1628" s="5"/>
      <c r="BB1628" s="5"/>
      <c r="BC1628" s="5"/>
      <c r="BD1628" s="5"/>
      <c r="BE1628" s="5"/>
      <c r="BF1628" s="5"/>
      <c r="BG1628" s="5"/>
      <c r="BH1628" s="5"/>
      <c r="BI1628" s="5"/>
      <c r="BJ1628" s="5"/>
      <c r="BK1628" s="5"/>
      <c r="BL1628" s="5"/>
      <c r="BM1628" s="5"/>
      <c r="BN1628" s="5"/>
      <c r="BO1628" s="5"/>
      <c r="BP1628" s="5"/>
      <c r="BQ1628" s="5"/>
      <c r="BR1628" s="5"/>
      <c r="BS1628" s="5"/>
      <c r="BT1628" s="5"/>
      <c r="BU1628" s="5"/>
      <c r="BV1628" s="5"/>
      <c r="BW1628" s="5"/>
      <c r="BX1628" s="5"/>
      <c r="BY1628" s="5"/>
      <c r="BZ1628" s="5"/>
      <c r="CA1628" s="5"/>
      <c r="CB1628" s="5"/>
      <c r="CC1628" s="5"/>
      <c r="CD1628" s="5"/>
      <c r="CE1628" s="5"/>
      <c r="CF1628" s="5"/>
      <c r="CG1628" s="5"/>
      <c r="CH1628" s="5"/>
      <c r="CI1628" s="5"/>
      <c r="CJ1628" s="5"/>
      <c r="CK1628" s="5"/>
      <c r="CL1628" s="5"/>
      <c r="CM1628" s="5"/>
      <c r="CN1628" s="5"/>
      <c r="CO1628" s="5"/>
      <c r="CP1628" s="5"/>
      <c r="CQ1628" s="5"/>
      <c r="CR1628" s="5"/>
      <c r="CS1628" s="5"/>
      <c r="CT1628" s="5"/>
      <c r="CU1628" s="5"/>
      <c r="CV1628" s="5"/>
      <c r="CW1628" s="5"/>
      <c r="CX1628" s="5"/>
      <c r="CY1628" s="5"/>
      <c r="CZ1628" s="5"/>
      <c r="DA1628" s="5"/>
      <c r="DB1628" s="5"/>
      <c r="DC1628" s="5"/>
      <c r="DD1628" s="5"/>
      <c r="DE1628" s="5"/>
      <c r="DF1628" s="5"/>
      <c r="DG1628" s="5"/>
      <c r="DH1628" s="5"/>
      <c r="DI1628" s="5"/>
      <c r="DJ1628" s="5"/>
      <c r="DK1628" s="5"/>
      <c r="DL1628" s="5"/>
    </row>
    <row r="1629" spans="1:116" s="1" customFormat="1" ht="35.25" customHeight="1">
      <c r="A1629" s="212"/>
      <c r="B1629" s="210">
        <v>112</v>
      </c>
      <c r="C1629" s="202" t="s">
        <v>2681</v>
      </c>
      <c r="D1629" s="397" t="s">
        <v>2635</v>
      </c>
      <c r="E1629" s="399">
        <v>21202</v>
      </c>
      <c r="F1629" s="218">
        <v>0</v>
      </c>
      <c r="G1629" s="213"/>
      <c r="H1629" s="221">
        <f t="shared" si="29"/>
        <v>21202</v>
      </c>
      <c r="I1629" s="197" t="s">
        <v>67</v>
      </c>
      <c r="J1629" s="213"/>
      <c r="K1629" s="213"/>
      <c r="L1629" s="213"/>
      <c r="M1629" s="213"/>
      <c r="N1629" s="213"/>
      <c r="O1629" s="197" t="s">
        <v>2879</v>
      </c>
      <c r="P1629" s="196" t="s">
        <v>2880</v>
      </c>
      <c r="Q1629" s="213"/>
      <c r="R1629" s="214"/>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c r="BO1629" s="5"/>
      <c r="BP1629" s="5"/>
      <c r="BQ1629" s="5"/>
      <c r="BR1629" s="5"/>
      <c r="BS1629" s="5"/>
      <c r="BT1629" s="5"/>
      <c r="BU1629" s="5"/>
      <c r="BV1629" s="5"/>
      <c r="BW1629" s="5"/>
      <c r="BX1629" s="5"/>
      <c r="BY1629" s="5"/>
      <c r="BZ1629" s="5"/>
      <c r="CA1629" s="5"/>
      <c r="CB1629" s="5"/>
      <c r="CC1629" s="5"/>
      <c r="CD1629" s="5"/>
      <c r="CE1629" s="5"/>
      <c r="CF1629" s="5"/>
      <c r="CG1629" s="5"/>
      <c r="CH1629" s="5"/>
      <c r="CI1629" s="5"/>
      <c r="CJ1629" s="5"/>
      <c r="CK1629" s="5"/>
      <c r="CL1629" s="5"/>
      <c r="CM1629" s="5"/>
      <c r="CN1629" s="5"/>
      <c r="CO1629" s="5"/>
      <c r="CP1629" s="5"/>
      <c r="CQ1629" s="5"/>
      <c r="CR1629" s="5"/>
      <c r="CS1629" s="5"/>
      <c r="CT1629" s="5"/>
      <c r="CU1629" s="5"/>
      <c r="CV1629" s="5"/>
      <c r="CW1629" s="5"/>
      <c r="CX1629" s="5"/>
      <c r="CY1629" s="5"/>
      <c r="CZ1629" s="5"/>
      <c r="DA1629" s="5"/>
      <c r="DB1629" s="5"/>
      <c r="DC1629" s="5"/>
      <c r="DD1629" s="5"/>
      <c r="DE1629" s="5"/>
      <c r="DF1629" s="5"/>
      <c r="DG1629" s="5"/>
      <c r="DH1629" s="5"/>
      <c r="DI1629" s="5"/>
      <c r="DJ1629" s="5"/>
      <c r="DK1629" s="5"/>
      <c r="DL1629" s="5"/>
    </row>
    <row r="1630" spans="1:116" s="1" customFormat="1" ht="35.25" customHeight="1">
      <c r="A1630" s="212"/>
      <c r="B1630" s="213">
        <v>113</v>
      </c>
      <c r="C1630" s="202" t="s">
        <v>2682</v>
      </c>
      <c r="D1630" s="397" t="s">
        <v>2635</v>
      </c>
      <c r="E1630" s="399">
        <v>12500</v>
      </c>
      <c r="F1630" s="218">
        <v>0</v>
      </c>
      <c r="G1630" s="213"/>
      <c r="H1630" s="221">
        <f t="shared" si="29"/>
        <v>12500</v>
      </c>
      <c r="I1630" s="197" t="s">
        <v>67</v>
      </c>
      <c r="J1630" s="213"/>
      <c r="K1630" s="213"/>
      <c r="L1630" s="213"/>
      <c r="M1630" s="213"/>
      <c r="N1630" s="213"/>
      <c r="O1630" s="197" t="s">
        <v>2881</v>
      </c>
      <c r="P1630" s="202" t="s">
        <v>2882</v>
      </c>
      <c r="Q1630" s="213"/>
      <c r="R1630" s="214"/>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c r="BU1630" s="5"/>
      <c r="BV1630" s="5"/>
      <c r="BW1630" s="5"/>
      <c r="BX1630" s="5"/>
      <c r="BY1630" s="5"/>
      <c r="BZ1630" s="5"/>
      <c r="CA1630" s="5"/>
      <c r="CB1630" s="5"/>
      <c r="CC1630" s="5"/>
      <c r="CD1630" s="5"/>
      <c r="CE1630" s="5"/>
      <c r="CF1630" s="5"/>
      <c r="CG1630" s="5"/>
      <c r="CH1630" s="5"/>
      <c r="CI1630" s="5"/>
      <c r="CJ1630" s="5"/>
      <c r="CK1630" s="5"/>
      <c r="CL1630" s="5"/>
      <c r="CM1630" s="5"/>
      <c r="CN1630" s="5"/>
      <c r="CO1630" s="5"/>
      <c r="CP1630" s="5"/>
      <c r="CQ1630" s="5"/>
      <c r="CR1630" s="5"/>
      <c r="CS1630" s="5"/>
      <c r="CT1630" s="5"/>
      <c r="CU1630" s="5"/>
      <c r="CV1630" s="5"/>
      <c r="CW1630" s="5"/>
      <c r="CX1630" s="5"/>
      <c r="CY1630" s="5"/>
      <c r="CZ1630" s="5"/>
      <c r="DA1630" s="5"/>
      <c r="DB1630" s="5"/>
      <c r="DC1630" s="5"/>
      <c r="DD1630" s="5"/>
      <c r="DE1630" s="5"/>
      <c r="DF1630" s="5"/>
      <c r="DG1630" s="5"/>
      <c r="DH1630" s="5"/>
      <c r="DI1630" s="5"/>
      <c r="DJ1630" s="5"/>
      <c r="DK1630" s="5"/>
      <c r="DL1630" s="5"/>
    </row>
    <row r="1631" spans="1:116" s="1" customFormat="1" ht="35.25" customHeight="1">
      <c r="A1631" s="212"/>
      <c r="B1631" s="213">
        <v>114</v>
      </c>
      <c r="C1631" s="202" t="s">
        <v>2681</v>
      </c>
      <c r="D1631" s="397" t="s">
        <v>2635</v>
      </c>
      <c r="E1631" s="399">
        <v>21908</v>
      </c>
      <c r="F1631" s="218">
        <v>0</v>
      </c>
      <c r="G1631" s="213"/>
      <c r="H1631" s="221">
        <f t="shared" si="29"/>
        <v>21908</v>
      </c>
      <c r="I1631" s="197" t="s">
        <v>2687</v>
      </c>
      <c r="J1631" s="213"/>
      <c r="K1631" s="213"/>
      <c r="L1631" s="213"/>
      <c r="M1631" s="213"/>
      <c r="N1631" s="213"/>
      <c r="O1631" s="197" t="s">
        <v>2883</v>
      </c>
      <c r="P1631" s="196" t="s">
        <v>2884</v>
      </c>
      <c r="Q1631" s="213"/>
      <c r="R1631" s="214"/>
      <c r="S1631" s="5"/>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c r="AT1631" s="5"/>
      <c r="AU1631" s="5"/>
      <c r="AV1631" s="5"/>
      <c r="AW1631" s="5"/>
      <c r="AX1631" s="5"/>
      <c r="AY1631" s="5"/>
      <c r="AZ1631" s="5"/>
      <c r="BA1631" s="5"/>
      <c r="BB1631" s="5"/>
      <c r="BC1631" s="5"/>
      <c r="BD1631" s="5"/>
      <c r="BE1631" s="5"/>
      <c r="BF1631" s="5"/>
      <c r="BG1631" s="5"/>
      <c r="BH1631" s="5"/>
      <c r="BI1631" s="5"/>
      <c r="BJ1631" s="5"/>
      <c r="BK1631" s="5"/>
      <c r="BL1631" s="5"/>
      <c r="BM1631" s="5"/>
      <c r="BN1631" s="5"/>
      <c r="BO1631" s="5"/>
      <c r="BP1631" s="5"/>
      <c r="BQ1631" s="5"/>
      <c r="BR1631" s="5"/>
      <c r="BS1631" s="5"/>
      <c r="BT1631" s="5"/>
      <c r="BU1631" s="5"/>
      <c r="BV1631" s="5"/>
      <c r="BW1631" s="5"/>
      <c r="BX1631" s="5"/>
      <c r="BY1631" s="5"/>
      <c r="BZ1631" s="5"/>
      <c r="CA1631" s="5"/>
      <c r="CB1631" s="5"/>
      <c r="CC1631" s="5"/>
      <c r="CD1631" s="5"/>
      <c r="CE1631" s="5"/>
      <c r="CF1631" s="5"/>
      <c r="CG1631" s="5"/>
      <c r="CH1631" s="5"/>
      <c r="CI1631" s="5"/>
      <c r="CJ1631" s="5"/>
      <c r="CK1631" s="5"/>
      <c r="CL1631" s="5"/>
      <c r="CM1631" s="5"/>
      <c r="CN1631" s="5"/>
      <c r="CO1631" s="5"/>
      <c r="CP1631" s="5"/>
      <c r="CQ1631" s="5"/>
      <c r="CR1631" s="5"/>
      <c r="CS1631" s="5"/>
      <c r="CT1631" s="5"/>
      <c r="CU1631" s="5"/>
      <c r="CV1631" s="5"/>
      <c r="CW1631" s="5"/>
      <c r="CX1631" s="5"/>
      <c r="CY1631" s="5"/>
      <c r="CZ1631" s="5"/>
      <c r="DA1631" s="5"/>
      <c r="DB1631" s="5"/>
      <c r="DC1631" s="5"/>
      <c r="DD1631" s="5"/>
      <c r="DE1631" s="5"/>
      <c r="DF1631" s="5"/>
      <c r="DG1631" s="5"/>
      <c r="DH1631" s="5"/>
      <c r="DI1631" s="5"/>
      <c r="DJ1631" s="5"/>
      <c r="DK1631" s="5"/>
      <c r="DL1631" s="5"/>
    </row>
    <row r="1632" spans="1:116" s="1" customFormat="1" ht="35.25" customHeight="1">
      <c r="A1632" s="212"/>
      <c r="B1632" s="210">
        <v>115</v>
      </c>
      <c r="C1632" s="202" t="s">
        <v>2681</v>
      </c>
      <c r="D1632" s="397" t="s">
        <v>2635</v>
      </c>
      <c r="E1632" s="401">
        <v>15713</v>
      </c>
      <c r="F1632" s="218">
        <v>0</v>
      </c>
      <c r="G1632" s="213"/>
      <c r="H1632" s="221">
        <f t="shared" si="29"/>
        <v>15713</v>
      </c>
      <c r="I1632" s="197" t="s">
        <v>67</v>
      </c>
      <c r="J1632" s="213"/>
      <c r="K1632" s="213"/>
      <c r="L1632" s="213"/>
      <c r="M1632" s="213"/>
      <c r="N1632" s="213"/>
      <c r="O1632" s="197" t="s">
        <v>2885</v>
      </c>
      <c r="P1632" s="196" t="s">
        <v>2886</v>
      </c>
      <c r="Q1632" s="213"/>
      <c r="R1632" s="214"/>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c r="BI1632" s="5"/>
      <c r="BJ1632" s="5"/>
      <c r="BK1632" s="5"/>
      <c r="BL1632" s="5"/>
      <c r="BM1632" s="5"/>
      <c r="BN1632" s="5"/>
      <c r="BO1632" s="5"/>
      <c r="BP1632" s="5"/>
      <c r="BQ1632" s="5"/>
      <c r="BR1632" s="5"/>
      <c r="BS1632" s="5"/>
      <c r="BT1632" s="5"/>
      <c r="BU1632" s="5"/>
      <c r="BV1632" s="5"/>
      <c r="BW1632" s="5"/>
      <c r="BX1632" s="5"/>
      <c r="BY1632" s="5"/>
      <c r="BZ1632" s="5"/>
      <c r="CA1632" s="5"/>
      <c r="CB1632" s="5"/>
      <c r="CC1632" s="5"/>
      <c r="CD1632" s="5"/>
      <c r="CE1632" s="5"/>
      <c r="CF1632" s="5"/>
      <c r="CG1632" s="5"/>
      <c r="CH1632" s="5"/>
      <c r="CI1632" s="5"/>
      <c r="CJ1632" s="5"/>
      <c r="CK1632" s="5"/>
      <c r="CL1632" s="5"/>
      <c r="CM1632" s="5"/>
      <c r="CN1632" s="5"/>
      <c r="CO1632" s="5"/>
      <c r="CP1632" s="5"/>
      <c r="CQ1632" s="5"/>
      <c r="CR1632" s="5"/>
      <c r="CS1632" s="5"/>
      <c r="CT1632" s="5"/>
      <c r="CU1632" s="5"/>
      <c r="CV1632" s="5"/>
      <c r="CW1632" s="5"/>
      <c r="CX1632" s="5"/>
      <c r="CY1632" s="5"/>
      <c r="CZ1632" s="5"/>
      <c r="DA1632" s="5"/>
      <c r="DB1632" s="5"/>
      <c r="DC1632" s="5"/>
      <c r="DD1632" s="5"/>
      <c r="DE1632" s="5"/>
      <c r="DF1632" s="5"/>
      <c r="DG1632" s="5"/>
      <c r="DH1632" s="5"/>
      <c r="DI1632" s="5"/>
      <c r="DJ1632" s="5"/>
      <c r="DK1632" s="5"/>
      <c r="DL1632" s="5"/>
    </row>
    <row r="1633" spans="1:116" s="1" customFormat="1" ht="35.25" customHeight="1">
      <c r="A1633" s="212"/>
      <c r="B1633" s="213">
        <v>116</v>
      </c>
      <c r="C1633" s="202" t="s">
        <v>2110</v>
      </c>
      <c r="D1633" s="397" t="s">
        <v>2635</v>
      </c>
      <c r="E1633" s="198">
        <v>10600</v>
      </c>
      <c r="F1633" s="218">
        <v>0</v>
      </c>
      <c r="G1633" s="213"/>
      <c r="H1633" s="221">
        <f t="shared" si="29"/>
        <v>10600</v>
      </c>
      <c r="I1633" s="197" t="s">
        <v>67</v>
      </c>
      <c r="J1633" s="213"/>
      <c r="K1633" s="213"/>
      <c r="L1633" s="213"/>
      <c r="M1633" s="213"/>
      <c r="N1633" s="213"/>
      <c r="O1633" s="197" t="s">
        <v>2887</v>
      </c>
      <c r="P1633" s="223" t="s">
        <v>2888</v>
      </c>
      <c r="Q1633" s="213"/>
      <c r="R1633" s="214"/>
      <c r="S1633" s="5"/>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c r="BI1633" s="5"/>
      <c r="BJ1633" s="5"/>
      <c r="BK1633" s="5"/>
      <c r="BL1633" s="5"/>
      <c r="BM1633" s="5"/>
      <c r="BN1633" s="5"/>
      <c r="BO1633" s="5"/>
      <c r="BP1633" s="5"/>
      <c r="BQ1633" s="5"/>
      <c r="BR1633" s="5"/>
      <c r="BS1633" s="5"/>
      <c r="BT1633" s="5"/>
      <c r="BU1633" s="5"/>
      <c r="BV1633" s="5"/>
      <c r="BW1633" s="5"/>
      <c r="BX1633" s="5"/>
      <c r="BY1633" s="5"/>
      <c r="BZ1633" s="5"/>
      <c r="CA1633" s="5"/>
      <c r="CB1633" s="5"/>
      <c r="CC1633" s="5"/>
      <c r="CD1633" s="5"/>
      <c r="CE1633" s="5"/>
      <c r="CF1633" s="5"/>
      <c r="CG1633" s="5"/>
      <c r="CH1633" s="5"/>
      <c r="CI1633" s="5"/>
      <c r="CJ1633" s="5"/>
      <c r="CK1633" s="5"/>
      <c r="CL1633" s="5"/>
      <c r="CM1633" s="5"/>
      <c r="CN1633" s="5"/>
      <c r="CO1633" s="5"/>
      <c r="CP1633" s="5"/>
      <c r="CQ1633" s="5"/>
      <c r="CR1633" s="5"/>
      <c r="CS1633" s="5"/>
      <c r="CT1633" s="5"/>
      <c r="CU1633" s="5"/>
      <c r="CV1633" s="5"/>
      <c r="CW1633" s="5"/>
      <c r="CX1633" s="5"/>
      <c r="CY1633" s="5"/>
      <c r="CZ1633" s="5"/>
      <c r="DA1633" s="5"/>
      <c r="DB1633" s="5"/>
      <c r="DC1633" s="5"/>
      <c r="DD1633" s="5"/>
      <c r="DE1633" s="5"/>
      <c r="DF1633" s="5"/>
      <c r="DG1633" s="5"/>
      <c r="DH1633" s="5"/>
      <c r="DI1633" s="5"/>
      <c r="DJ1633" s="5"/>
      <c r="DK1633" s="5"/>
      <c r="DL1633" s="5"/>
    </row>
    <row r="1634" spans="1:116" s="1" customFormat="1" ht="35.25" customHeight="1">
      <c r="A1634" s="212"/>
      <c r="B1634" s="213">
        <v>117</v>
      </c>
      <c r="C1634" s="202" t="s">
        <v>2683</v>
      </c>
      <c r="D1634" s="397" t="s">
        <v>2645</v>
      </c>
      <c r="E1634" s="198">
        <v>3200</v>
      </c>
      <c r="F1634" s="218">
        <v>0</v>
      </c>
      <c r="G1634" s="213"/>
      <c r="H1634" s="221">
        <f t="shared" si="29"/>
        <v>3200</v>
      </c>
      <c r="I1634" s="197" t="s">
        <v>67</v>
      </c>
      <c r="J1634" s="213"/>
      <c r="K1634" s="213"/>
      <c r="L1634" s="213"/>
      <c r="M1634" s="213"/>
      <c r="N1634" s="213"/>
      <c r="O1634" s="197" t="s">
        <v>2889</v>
      </c>
      <c r="P1634" s="223" t="s">
        <v>2890</v>
      </c>
      <c r="Q1634" s="213"/>
      <c r="R1634" s="214"/>
      <c r="S1634" s="5"/>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c r="AT1634" s="5"/>
      <c r="AU1634" s="5"/>
      <c r="AV1634" s="5"/>
      <c r="AW1634" s="5"/>
      <c r="AX1634" s="5"/>
      <c r="AY1634" s="5"/>
      <c r="AZ1634" s="5"/>
      <c r="BA1634" s="5"/>
      <c r="BB1634" s="5"/>
      <c r="BC1634" s="5"/>
      <c r="BD1634" s="5"/>
      <c r="BE1634" s="5"/>
      <c r="BF1634" s="5"/>
      <c r="BG1634" s="5"/>
      <c r="BH1634" s="5"/>
      <c r="BI1634" s="5"/>
      <c r="BJ1634" s="5"/>
      <c r="BK1634" s="5"/>
      <c r="BL1634" s="5"/>
      <c r="BM1634" s="5"/>
      <c r="BN1634" s="5"/>
      <c r="BO1634" s="5"/>
      <c r="BP1634" s="5"/>
      <c r="BQ1634" s="5"/>
      <c r="BR1634" s="5"/>
      <c r="BS1634" s="5"/>
      <c r="BT1634" s="5"/>
      <c r="BU1634" s="5"/>
      <c r="BV1634" s="5"/>
      <c r="BW1634" s="5"/>
      <c r="BX1634" s="5"/>
      <c r="BY1634" s="5"/>
      <c r="BZ1634" s="5"/>
      <c r="CA1634" s="5"/>
      <c r="CB1634" s="5"/>
      <c r="CC1634" s="5"/>
      <c r="CD1634" s="5"/>
      <c r="CE1634" s="5"/>
      <c r="CF1634" s="5"/>
      <c r="CG1634" s="5"/>
      <c r="CH1634" s="5"/>
      <c r="CI1634" s="5"/>
      <c r="CJ1634" s="5"/>
      <c r="CK1634" s="5"/>
      <c r="CL1634" s="5"/>
      <c r="CM1634" s="5"/>
      <c r="CN1634" s="5"/>
      <c r="CO1634" s="5"/>
      <c r="CP1634" s="5"/>
      <c r="CQ1634" s="5"/>
      <c r="CR1634" s="5"/>
      <c r="CS1634" s="5"/>
      <c r="CT1634" s="5"/>
      <c r="CU1634" s="5"/>
      <c r="CV1634" s="5"/>
      <c r="CW1634" s="5"/>
      <c r="CX1634" s="5"/>
      <c r="CY1634" s="5"/>
      <c r="CZ1634" s="5"/>
      <c r="DA1634" s="5"/>
      <c r="DB1634" s="5"/>
      <c r="DC1634" s="5"/>
      <c r="DD1634" s="5"/>
      <c r="DE1634" s="5"/>
      <c r="DF1634" s="5"/>
      <c r="DG1634" s="5"/>
      <c r="DH1634" s="5"/>
      <c r="DI1634" s="5"/>
      <c r="DJ1634" s="5"/>
      <c r="DK1634" s="5"/>
      <c r="DL1634" s="5"/>
    </row>
    <row r="1635" spans="1:116" s="1" customFormat="1" ht="35.25" customHeight="1">
      <c r="A1635" s="212"/>
      <c r="B1635" s="210"/>
      <c r="C1635" s="202"/>
      <c r="D1635" s="197"/>
      <c r="E1635" s="205">
        <v>0</v>
      </c>
      <c r="F1635" s="218">
        <v>0</v>
      </c>
      <c r="G1635" s="213"/>
      <c r="H1635" s="221">
        <f t="shared" si="29"/>
        <v>0</v>
      </c>
      <c r="I1635" s="197"/>
      <c r="J1635" s="213"/>
      <c r="K1635" s="213"/>
      <c r="L1635" s="213"/>
      <c r="M1635" s="213"/>
      <c r="N1635" s="213"/>
      <c r="O1635" s="197"/>
      <c r="P1635" s="223"/>
      <c r="Q1635" s="213"/>
      <c r="R1635" s="214"/>
      <c r="S1635" s="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c r="BI1635" s="5"/>
      <c r="BJ1635" s="5"/>
      <c r="BK1635" s="5"/>
      <c r="BL1635" s="5"/>
      <c r="BM1635" s="5"/>
      <c r="BN1635" s="5"/>
      <c r="BO1635" s="5"/>
      <c r="BP1635" s="5"/>
      <c r="BQ1635" s="5"/>
      <c r="BR1635" s="5"/>
      <c r="BS1635" s="5"/>
      <c r="BT1635" s="5"/>
      <c r="BU1635" s="5"/>
      <c r="BV1635" s="5"/>
      <c r="BW1635" s="5"/>
      <c r="BX1635" s="5"/>
      <c r="BY1635" s="5"/>
      <c r="BZ1635" s="5"/>
      <c r="CA1635" s="5"/>
      <c r="CB1635" s="5"/>
      <c r="CC1635" s="5"/>
      <c r="CD1635" s="5"/>
      <c r="CE1635" s="5"/>
      <c r="CF1635" s="5"/>
      <c r="CG1635" s="5"/>
      <c r="CH1635" s="5"/>
      <c r="CI1635" s="5"/>
      <c r="CJ1635" s="5"/>
      <c r="CK1635" s="5"/>
      <c r="CL1635" s="5"/>
      <c r="CM1635" s="5"/>
      <c r="CN1635" s="5"/>
      <c r="CO1635" s="5"/>
      <c r="CP1635" s="5"/>
      <c r="CQ1635" s="5"/>
      <c r="CR1635" s="5"/>
      <c r="CS1635" s="5"/>
      <c r="CT1635" s="5"/>
      <c r="CU1635" s="5"/>
      <c r="CV1635" s="5"/>
      <c r="CW1635" s="5"/>
      <c r="CX1635" s="5"/>
      <c r="CY1635" s="5"/>
      <c r="CZ1635" s="5"/>
      <c r="DA1635" s="5"/>
      <c r="DB1635" s="5"/>
      <c r="DC1635" s="5"/>
      <c r="DD1635" s="5"/>
      <c r="DE1635" s="5"/>
      <c r="DF1635" s="5"/>
      <c r="DG1635" s="5"/>
      <c r="DH1635" s="5"/>
      <c r="DI1635" s="5"/>
      <c r="DJ1635" s="5"/>
      <c r="DK1635" s="5"/>
      <c r="DL1635" s="5"/>
    </row>
    <row r="1636" spans="1:116" s="1" customFormat="1" ht="35.25" customHeight="1">
      <c r="A1636" s="212"/>
      <c r="B1636" s="213"/>
      <c r="C1636" s="202"/>
      <c r="D1636" s="197"/>
      <c r="E1636" s="205">
        <v>0</v>
      </c>
      <c r="F1636" s="218">
        <v>0</v>
      </c>
      <c r="G1636" s="213"/>
      <c r="H1636" s="221">
        <f t="shared" si="29"/>
        <v>0</v>
      </c>
      <c r="I1636" s="197"/>
      <c r="J1636" s="213"/>
      <c r="K1636" s="213"/>
      <c r="L1636" s="213"/>
      <c r="M1636" s="213"/>
      <c r="N1636" s="213"/>
      <c r="O1636" s="197"/>
      <c r="P1636" s="223"/>
      <c r="Q1636" s="213"/>
      <c r="R1636" s="214"/>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c r="BO1636" s="5"/>
      <c r="BP1636" s="5"/>
      <c r="BQ1636" s="5"/>
      <c r="BR1636" s="5"/>
      <c r="BS1636" s="5"/>
      <c r="BT1636" s="5"/>
      <c r="BU1636" s="5"/>
      <c r="BV1636" s="5"/>
      <c r="BW1636" s="5"/>
      <c r="BX1636" s="5"/>
      <c r="BY1636" s="5"/>
      <c r="BZ1636" s="5"/>
      <c r="CA1636" s="5"/>
      <c r="CB1636" s="5"/>
      <c r="CC1636" s="5"/>
      <c r="CD1636" s="5"/>
      <c r="CE1636" s="5"/>
      <c r="CF1636" s="5"/>
      <c r="CG1636" s="5"/>
      <c r="CH1636" s="5"/>
      <c r="CI1636" s="5"/>
      <c r="CJ1636" s="5"/>
      <c r="CK1636" s="5"/>
      <c r="CL1636" s="5"/>
      <c r="CM1636" s="5"/>
      <c r="CN1636" s="5"/>
      <c r="CO1636" s="5"/>
      <c r="CP1636" s="5"/>
      <c r="CQ1636" s="5"/>
      <c r="CR1636" s="5"/>
      <c r="CS1636" s="5"/>
      <c r="CT1636" s="5"/>
      <c r="CU1636" s="5"/>
      <c r="CV1636" s="5"/>
      <c r="CW1636" s="5"/>
      <c r="CX1636" s="5"/>
      <c r="CY1636" s="5"/>
      <c r="CZ1636" s="5"/>
      <c r="DA1636" s="5"/>
      <c r="DB1636" s="5"/>
      <c r="DC1636" s="5"/>
      <c r="DD1636" s="5"/>
      <c r="DE1636" s="5"/>
      <c r="DF1636" s="5"/>
      <c r="DG1636" s="5"/>
      <c r="DH1636" s="5"/>
      <c r="DI1636" s="5"/>
      <c r="DJ1636" s="5"/>
      <c r="DK1636" s="5"/>
      <c r="DL1636" s="5"/>
    </row>
    <row r="1637" spans="1:116" s="1" customFormat="1" ht="35.25" customHeight="1">
      <c r="A1637" s="212"/>
      <c r="B1637" s="213"/>
      <c r="C1637" s="202"/>
      <c r="D1637" s="197"/>
      <c r="E1637" s="206">
        <v>0</v>
      </c>
      <c r="F1637" s="218">
        <v>0</v>
      </c>
      <c r="G1637" s="213"/>
      <c r="H1637" s="221">
        <f t="shared" si="29"/>
        <v>0</v>
      </c>
      <c r="I1637" s="197"/>
      <c r="J1637" s="213"/>
      <c r="K1637" s="213"/>
      <c r="L1637" s="213"/>
      <c r="M1637" s="213"/>
      <c r="N1637" s="213"/>
      <c r="O1637" s="197"/>
      <c r="P1637" s="223"/>
      <c r="Q1637" s="213"/>
      <c r="R1637" s="214"/>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c r="BI1637" s="5"/>
      <c r="BJ1637" s="5"/>
      <c r="BK1637" s="5"/>
      <c r="BL1637" s="5"/>
      <c r="BM1637" s="5"/>
      <c r="BN1637" s="5"/>
      <c r="BO1637" s="5"/>
      <c r="BP1637" s="5"/>
      <c r="BQ1637" s="5"/>
      <c r="BR1637" s="5"/>
      <c r="BS1637" s="5"/>
      <c r="BT1637" s="5"/>
      <c r="BU1637" s="5"/>
      <c r="BV1637" s="5"/>
      <c r="BW1637" s="5"/>
      <c r="BX1637" s="5"/>
      <c r="BY1637" s="5"/>
      <c r="BZ1637" s="5"/>
      <c r="CA1637" s="5"/>
      <c r="CB1637" s="5"/>
      <c r="CC1637" s="5"/>
      <c r="CD1637" s="5"/>
      <c r="CE1637" s="5"/>
      <c r="CF1637" s="5"/>
      <c r="CG1637" s="5"/>
      <c r="CH1637" s="5"/>
      <c r="CI1637" s="5"/>
      <c r="CJ1637" s="5"/>
      <c r="CK1637" s="5"/>
      <c r="CL1637" s="5"/>
      <c r="CM1637" s="5"/>
      <c r="CN1637" s="5"/>
      <c r="CO1637" s="5"/>
      <c r="CP1637" s="5"/>
      <c r="CQ1637" s="5"/>
      <c r="CR1637" s="5"/>
      <c r="CS1637" s="5"/>
      <c r="CT1637" s="5"/>
      <c r="CU1637" s="5"/>
      <c r="CV1637" s="5"/>
      <c r="CW1637" s="5"/>
      <c r="CX1637" s="5"/>
      <c r="CY1637" s="5"/>
      <c r="CZ1637" s="5"/>
      <c r="DA1637" s="5"/>
      <c r="DB1637" s="5"/>
      <c r="DC1637" s="5"/>
      <c r="DD1637" s="5"/>
      <c r="DE1637" s="5"/>
      <c r="DF1637" s="5"/>
      <c r="DG1637" s="5"/>
      <c r="DH1637" s="5"/>
      <c r="DI1637" s="5"/>
      <c r="DJ1637" s="5"/>
      <c r="DK1637" s="5"/>
      <c r="DL1637" s="5"/>
    </row>
    <row r="1638" spans="1:116" s="1" customFormat="1" ht="35.25" customHeight="1">
      <c r="A1638" s="212"/>
      <c r="B1638" s="210"/>
      <c r="C1638" s="202"/>
      <c r="D1638" s="197"/>
      <c r="E1638" s="198">
        <v>0</v>
      </c>
      <c r="F1638" s="218">
        <v>0</v>
      </c>
      <c r="G1638" s="213"/>
      <c r="H1638" s="221">
        <f t="shared" si="29"/>
        <v>0</v>
      </c>
      <c r="I1638" s="197"/>
      <c r="J1638" s="213"/>
      <c r="K1638" s="213"/>
      <c r="L1638" s="213"/>
      <c r="M1638" s="213"/>
      <c r="N1638" s="213"/>
      <c r="O1638" s="197"/>
      <c r="P1638" s="223"/>
      <c r="Q1638" s="213"/>
      <c r="R1638" s="214"/>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c r="BI1638" s="5"/>
      <c r="BJ1638" s="5"/>
      <c r="BK1638" s="5"/>
      <c r="BL1638" s="5"/>
      <c r="BM1638" s="5"/>
      <c r="BN1638" s="5"/>
      <c r="BO1638" s="5"/>
      <c r="BP1638" s="5"/>
      <c r="BQ1638" s="5"/>
      <c r="BR1638" s="5"/>
      <c r="BS1638" s="5"/>
      <c r="BT1638" s="5"/>
      <c r="BU1638" s="5"/>
      <c r="BV1638" s="5"/>
      <c r="BW1638" s="5"/>
      <c r="BX1638" s="5"/>
      <c r="BY1638" s="5"/>
      <c r="BZ1638" s="5"/>
      <c r="CA1638" s="5"/>
      <c r="CB1638" s="5"/>
      <c r="CC1638" s="5"/>
      <c r="CD1638" s="5"/>
      <c r="CE1638" s="5"/>
      <c r="CF1638" s="5"/>
      <c r="CG1638" s="5"/>
      <c r="CH1638" s="5"/>
      <c r="CI1638" s="5"/>
      <c r="CJ1638" s="5"/>
      <c r="CK1638" s="5"/>
      <c r="CL1638" s="5"/>
      <c r="CM1638" s="5"/>
      <c r="CN1638" s="5"/>
      <c r="CO1638" s="5"/>
      <c r="CP1638" s="5"/>
      <c r="CQ1638" s="5"/>
      <c r="CR1638" s="5"/>
      <c r="CS1638" s="5"/>
      <c r="CT1638" s="5"/>
      <c r="CU1638" s="5"/>
      <c r="CV1638" s="5"/>
      <c r="CW1638" s="5"/>
      <c r="CX1638" s="5"/>
      <c r="CY1638" s="5"/>
      <c r="CZ1638" s="5"/>
      <c r="DA1638" s="5"/>
      <c r="DB1638" s="5"/>
      <c r="DC1638" s="5"/>
      <c r="DD1638" s="5"/>
      <c r="DE1638" s="5"/>
      <c r="DF1638" s="5"/>
      <c r="DG1638" s="5"/>
      <c r="DH1638" s="5"/>
      <c r="DI1638" s="5"/>
      <c r="DJ1638" s="5"/>
      <c r="DK1638" s="5"/>
      <c r="DL1638" s="5"/>
    </row>
    <row r="1639" spans="1:116" s="1" customFormat="1" ht="35.25" customHeight="1">
      <c r="A1639" s="212"/>
      <c r="B1639" s="213"/>
      <c r="C1639" s="202"/>
      <c r="D1639" s="197"/>
      <c r="E1639" s="198">
        <v>0</v>
      </c>
      <c r="F1639" s="218">
        <v>0</v>
      </c>
      <c r="G1639" s="213"/>
      <c r="H1639" s="221">
        <f t="shared" si="29"/>
        <v>0</v>
      </c>
      <c r="I1639" s="197"/>
      <c r="J1639" s="213"/>
      <c r="K1639" s="213"/>
      <c r="L1639" s="213"/>
      <c r="M1639" s="213"/>
      <c r="N1639" s="213"/>
      <c r="O1639" s="197"/>
      <c r="P1639" s="223"/>
      <c r="Q1639" s="213"/>
      <c r="R1639" s="214"/>
      <c r="S1639" s="5"/>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c r="BI1639" s="5"/>
      <c r="BJ1639" s="5"/>
      <c r="BK1639" s="5"/>
      <c r="BL1639" s="5"/>
      <c r="BM1639" s="5"/>
      <c r="BN1639" s="5"/>
      <c r="BO1639" s="5"/>
      <c r="BP1639" s="5"/>
      <c r="BQ1639" s="5"/>
      <c r="BR1639" s="5"/>
      <c r="BS1639" s="5"/>
      <c r="BT1639" s="5"/>
      <c r="BU1639" s="5"/>
      <c r="BV1639" s="5"/>
      <c r="BW1639" s="5"/>
      <c r="BX1639" s="5"/>
      <c r="BY1639" s="5"/>
      <c r="BZ1639" s="5"/>
      <c r="CA1639" s="5"/>
      <c r="CB1639" s="5"/>
      <c r="CC1639" s="5"/>
      <c r="CD1639" s="5"/>
      <c r="CE1639" s="5"/>
      <c r="CF1639" s="5"/>
      <c r="CG1639" s="5"/>
      <c r="CH1639" s="5"/>
      <c r="CI1639" s="5"/>
      <c r="CJ1639" s="5"/>
      <c r="CK1639" s="5"/>
      <c r="CL1639" s="5"/>
      <c r="CM1639" s="5"/>
      <c r="CN1639" s="5"/>
      <c r="CO1639" s="5"/>
      <c r="CP1639" s="5"/>
      <c r="CQ1639" s="5"/>
      <c r="CR1639" s="5"/>
      <c r="CS1639" s="5"/>
      <c r="CT1639" s="5"/>
      <c r="CU1639" s="5"/>
      <c r="CV1639" s="5"/>
      <c r="CW1639" s="5"/>
      <c r="CX1639" s="5"/>
      <c r="CY1639" s="5"/>
      <c r="CZ1639" s="5"/>
      <c r="DA1639" s="5"/>
      <c r="DB1639" s="5"/>
      <c r="DC1639" s="5"/>
      <c r="DD1639" s="5"/>
      <c r="DE1639" s="5"/>
      <c r="DF1639" s="5"/>
      <c r="DG1639" s="5"/>
      <c r="DH1639" s="5"/>
      <c r="DI1639" s="5"/>
      <c r="DJ1639" s="5"/>
      <c r="DK1639" s="5"/>
      <c r="DL1639" s="5"/>
    </row>
    <row r="1640" spans="1:116" s="1" customFormat="1" ht="35.25" customHeight="1">
      <c r="A1640" s="212"/>
      <c r="B1640" s="213"/>
      <c r="C1640" s="208"/>
      <c r="D1640" s="208"/>
      <c r="E1640" s="195">
        <v>0</v>
      </c>
      <c r="F1640" s="192"/>
      <c r="G1640" s="213"/>
      <c r="H1640" s="221">
        <f t="shared" si="29"/>
        <v>0</v>
      </c>
      <c r="I1640" s="222"/>
      <c r="J1640" s="213"/>
      <c r="K1640" s="213"/>
      <c r="L1640" s="213"/>
      <c r="M1640" s="213"/>
      <c r="N1640" s="213"/>
      <c r="O1640" s="208"/>
      <c r="P1640" s="208"/>
      <c r="Q1640" s="213"/>
      <c r="R1640" s="214"/>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c r="BO1640" s="5"/>
      <c r="BP1640" s="5"/>
      <c r="BQ1640" s="5"/>
      <c r="BR1640" s="5"/>
      <c r="BS1640" s="5"/>
      <c r="BT1640" s="5"/>
      <c r="BU1640" s="5"/>
      <c r="BV1640" s="5"/>
      <c r="BW1640" s="5"/>
      <c r="BX1640" s="5"/>
      <c r="BY1640" s="5"/>
      <c r="BZ1640" s="5"/>
      <c r="CA1640" s="5"/>
      <c r="CB1640" s="5"/>
      <c r="CC1640" s="5"/>
      <c r="CD1640" s="5"/>
      <c r="CE1640" s="5"/>
      <c r="CF1640" s="5"/>
      <c r="CG1640" s="5"/>
      <c r="CH1640" s="5"/>
      <c r="CI1640" s="5"/>
      <c r="CJ1640" s="5"/>
      <c r="CK1640" s="5"/>
      <c r="CL1640" s="5"/>
      <c r="CM1640" s="5"/>
      <c r="CN1640" s="5"/>
      <c r="CO1640" s="5"/>
      <c r="CP1640" s="5"/>
      <c r="CQ1640" s="5"/>
      <c r="CR1640" s="5"/>
      <c r="CS1640" s="5"/>
      <c r="CT1640" s="5"/>
      <c r="CU1640" s="5"/>
      <c r="CV1640" s="5"/>
      <c r="CW1640" s="5"/>
      <c r="CX1640" s="5"/>
      <c r="CY1640" s="5"/>
      <c r="CZ1640" s="5"/>
      <c r="DA1640" s="5"/>
      <c r="DB1640" s="5"/>
      <c r="DC1640" s="5"/>
      <c r="DD1640" s="5"/>
      <c r="DE1640" s="5"/>
      <c r="DF1640" s="5"/>
      <c r="DG1640" s="5"/>
      <c r="DH1640" s="5"/>
      <c r="DI1640" s="5"/>
      <c r="DJ1640" s="5"/>
      <c r="DK1640" s="5"/>
      <c r="DL1640" s="5"/>
    </row>
    <row r="1641" spans="1:116" s="1" customFormat="1" ht="35.25" customHeight="1">
      <c r="A1641" s="212"/>
      <c r="B1641" s="210"/>
      <c r="C1641" s="208"/>
      <c r="D1641" s="208"/>
      <c r="E1641" s="195">
        <v>0</v>
      </c>
      <c r="F1641" s="192"/>
      <c r="G1641" s="213"/>
      <c r="H1641" s="221">
        <f t="shared" si="29"/>
        <v>0</v>
      </c>
      <c r="I1641" s="222"/>
      <c r="J1641" s="213"/>
      <c r="K1641" s="213"/>
      <c r="L1641" s="213"/>
      <c r="M1641" s="213"/>
      <c r="N1641" s="213"/>
      <c r="O1641" s="208"/>
      <c r="P1641" s="208"/>
      <c r="Q1641" s="213"/>
      <c r="R1641" s="214"/>
      <c r="S1641" s="5"/>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c r="AT1641" s="5"/>
      <c r="AU1641" s="5"/>
      <c r="AV1641" s="5"/>
      <c r="AW1641" s="5"/>
      <c r="AX1641" s="5"/>
      <c r="AY1641" s="5"/>
      <c r="AZ1641" s="5"/>
      <c r="BA1641" s="5"/>
      <c r="BB1641" s="5"/>
      <c r="BC1641" s="5"/>
      <c r="BD1641" s="5"/>
      <c r="BE1641" s="5"/>
      <c r="BF1641" s="5"/>
      <c r="BG1641" s="5"/>
      <c r="BH1641" s="5"/>
      <c r="BI1641" s="5"/>
      <c r="BJ1641" s="5"/>
      <c r="BK1641" s="5"/>
      <c r="BL1641" s="5"/>
      <c r="BM1641" s="5"/>
      <c r="BN1641" s="5"/>
      <c r="BO1641" s="5"/>
      <c r="BP1641" s="5"/>
      <c r="BQ1641" s="5"/>
      <c r="BR1641" s="5"/>
      <c r="BS1641" s="5"/>
      <c r="BT1641" s="5"/>
      <c r="BU1641" s="5"/>
      <c r="BV1641" s="5"/>
      <c r="BW1641" s="5"/>
      <c r="BX1641" s="5"/>
      <c r="BY1641" s="5"/>
      <c r="BZ1641" s="5"/>
      <c r="CA1641" s="5"/>
      <c r="CB1641" s="5"/>
      <c r="CC1641" s="5"/>
      <c r="CD1641" s="5"/>
      <c r="CE1641" s="5"/>
      <c r="CF1641" s="5"/>
      <c r="CG1641" s="5"/>
      <c r="CH1641" s="5"/>
      <c r="CI1641" s="5"/>
      <c r="CJ1641" s="5"/>
      <c r="CK1641" s="5"/>
      <c r="CL1641" s="5"/>
      <c r="CM1641" s="5"/>
      <c r="CN1641" s="5"/>
      <c r="CO1641" s="5"/>
      <c r="CP1641" s="5"/>
      <c r="CQ1641" s="5"/>
      <c r="CR1641" s="5"/>
      <c r="CS1641" s="5"/>
      <c r="CT1641" s="5"/>
      <c r="CU1641" s="5"/>
      <c r="CV1641" s="5"/>
      <c r="CW1641" s="5"/>
      <c r="CX1641" s="5"/>
      <c r="CY1641" s="5"/>
      <c r="CZ1641" s="5"/>
      <c r="DA1641" s="5"/>
      <c r="DB1641" s="5"/>
      <c r="DC1641" s="5"/>
      <c r="DD1641" s="5"/>
      <c r="DE1641" s="5"/>
      <c r="DF1641" s="5"/>
      <c r="DG1641" s="5"/>
      <c r="DH1641" s="5"/>
      <c r="DI1641" s="5"/>
      <c r="DJ1641" s="5"/>
      <c r="DK1641" s="5"/>
      <c r="DL1641" s="5"/>
    </row>
    <row r="1642" spans="1:116" s="1" customFormat="1" ht="35.25" customHeight="1">
      <c r="A1642" s="212"/>
      <c r="B1642" s="213"/>
      <c r="C1642" s="353"/>
      <c r="D1642" s="354"/>
      <c r="E1642" s="355">
        <v>0</v>
      </c>
      <c r="F1642" s="356"/>
      <c r="G1642" s="213"/>
      <c r="H1642" s="221">
        <f t="shared" si="29"/>
        <v>0</v>
      </c>
      <c r="I1642" s="222"/>
      <c r="J1642" s="213"/>
      <c r="K1642" s="213"/>
      <c r="L1642" s="213"/>
      <c r="M1642" s="213"/>
      <c r="N1642" s="213"/>
      <c r="O1642" s="208"/>
      <c r="P1642" s="354"/>
      <c r="Q1642" s="213"/>
      <c r="R1642" s="214"/>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c r="BI1642" s="5"/>
      <c r="BJ1642" s="5"/>
      <c r="BK1642" s="5"/>
      <c r="BL1642" s="5"/>
      <c r="BM1642" s="5"/>
      <c r="BN1642" s="5"/>
      <c r="BO1642" s="5"/>
      <c r="BP1642" s="5"/>
      <c r="BQ1642" s="5"/>
      <c r="BR1642" s="5"/>
      <c r="BS1642" s="5"/>
      <c r="BT1642" s="5"/>
      <c r="BU1642" s="5"/>
      <c r="BV1642" s="5"/>
      <c r="BW1642" s="5"/>
      <c r="BX1642" s="5"/>
      <c r="BY1642" s="5"/>
      <c r="BZ1642" s="5"/>
      <c r="CA1642" s="5"/>
      <c r="CB1642" s="5"/>
      <c r="CC1642" s="5"/>
      <c r="CD1642" s="5"/>
      <c r="CE1642" s="5"/>
      <c r="CF1642" s="5"/>
      <c r="CG1642" s="5"/>
      <c r="CH1642" s="5"/>
      <c r="CI1642" s="5"/>
      <c r="CJ1642" s="5"/>
      <c r="CK1642" s="5"/>
      <c r="CL1642" s="5"/>
      <c r="CM1642" s="5"/>
      <c r="CN1642" s="5"/>
      <c r="CO1642" s="5"/>
      <c r="CP1642" s="5"/>
      <c r="CQ1642" s="5"/>
      <c r="CR1642" s="5"/>
      <c r="CS1642" s="5"/>
      <c r="CT1642" s="5"/>
      <c r="CU1642" s="5"/>
      <c r="CV1642" s="5"/>
      <c r="CW1642" s="5"/>
      <c r="CX1642" s="5"/>
      <c r="CY1642" s="5"/>
      <c r="CZ1642" s="5"/>
      <c r="DA1642" s="5"/>
      <c r="DB1642" s="5"/>
      <c r="DC1642" s="5"/>
      <c r="DD1642" s="5"/>
      <c r="DE1642" s="5"/>
      <c r="DF1642" s="5"/>
      <c r="DG1642" s="5"/>
      <c r="DH1642" s="5"/>
      <c r="DI1642" s="5"/>
      <c r="DJ1642" s="5"/>
      <c r="DK1642" s="5"/>
      <c r="DL1642" s="5"/>
    </row>
    <row r="1643" spans="1:116" s="1" customFormat="1" ht="35.25" customHeight="1">
      <c r="A1643" s="212"/>
      <c r="B1643" s="213"/>
      <c r="C1643" s="353"/>
      <c r="D1643" s="354"/>
      <c r="E1643" s="355">
        <v>0</v>
      </c>
      <c r="F1643" s="356"/>
      <c r="G1643" s="213"/>
      <c r="H1643" s="221">
        <f t="shared" si="29"/>
        <v>0</v>
      </c>
      <c r="I1643" s="222"/>
      <c r="J1643" s="213"/>
      <c r="K1643" s="213"/>
      <c r="L1643" s="213"/>
      <c r="M1643" s="213"/>
      <c r="N1643" s="213"/>
      <c r="O1643" s="208"/>
      <c r="P1643" s="354"/>
      <c r="Q1643" s="213"/>
      <c r="R1643" s="214"/>
      <c r="S1643" s="5"/>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c r="AT1643" s="5"/>
      <c r="AU1643" s="5"/>
      <c r="AV1643" s="5"/>
      <c r="AW1643" s="5"/>
      <c r="AX1643" s="5"/>
      <c r="AY1643" s="5"/>
      <c r="AZ1643" s="5"/>
      <c r="BA1643" s="5"/>
      <c r="BB1643" s="5"/>
      <c r="BC1643" s="5"/>
      <c r="BD1643" s="5"/>
      <c r="BE1643" s="5"/>
      <c r="BF1643" s="5"/>
      <c r="BG1643" s="5"/>
      <c r="BH1643" s="5"/>
      <c r="BI1643" s="5"/>
      <c r="BJ1643" s="5"/>
      <c r="BK1643" s="5"/>
      <c r="BL1643" s="5"/>
      <c r="BM1643" s="5"/>
      <c r="BN1643" s="5"/>
      <c r="BO1643" s="5"/>
      <c r="BP1643" s="5"/>
      <c r="BQ1643" s="5"/>
      <c r="BR1643" s="5"/>
      <c r="BS1643" s="5"/>
      <c r="BT1643" s="5"/>
      <c r="BU1643" s="5"/>
      <c r="BV1643" s="5"/>
      <c r="BW1643" s="5"/>
      <c r="BX1643" s="5"/>
      <c r="BY1643" s="5"/>
      <c r="BZ1643" s="5"/>
      <c r="CA1643" s="5"/>
      <c r="CB1643" s="5"/>
      <c r="CC1643" s="5"/>
      <c r="CD1643" s="5"/>
      <c r="CE1643" s="5"/>
      <c r="CF1643" s="5"/>
      <c r="CG1643" s="5"/>
      <c r="CH1643" s="5"/>
      <c r="CI1643" s="5"/>
      <c r="CJ1643" s="5"/>
      <c r="CK1643" s="5"/>
      <c r="CL1643" s="5"/>
      <c r="CM1643" s="5"/>
      <c r="CN1643" s="5"/>
      <c r="CO1643" s="5"/>
      <c r="CP1643" s="5"/>
      <c r="CQ1643" s="5"/>
      <c r="CR1643" s="5"/>
      <c r="CS1643" s="5"/>
      <c r="CT1643" s="5"/>
      <c r="CU1643" s="5"/>
      <c r="CV1643" s="5"/>
      <c r="CW1643" s="5"/>
      <c r="CX1643" s="5"/>
      <c r="CY1643" s="5"/>
      <c r="CZ1643" s="5"/>
      <c r="DA1643" s="5"/>
      <c r="DB1643" s="5"/>
      <c r="DC1643" s="5"/>
      <c r="DD1643" s="5"/>
      <c r="DE1643" s="5"/>
      <c r="DF1643" s="5"/>
      <c r="DG1643" s="5"/>
      <c r="DH1643" s="5"/>
      <c r="DI1643" s="5"/>
      <c r="DJ1643" s="5"/>
      <c r="DK1643" s="5"/>
      <c r="DL1643" s="5"/>
    </row>
    <row r="1644" spans="1:116" s="1" customFormat="1" ht="35.25" customHeight="1">
      <c r="A1644" s="212"/>
      <c r="B1644" s="213"/>
      <c r="C1644" s="353"/>
      <c r="D1644" s="354"/>
      <c r="E1644" s="355">
        <v>0</v>
      </c>
      <c r="F1644" s="356"/>
      <c r="G1644" s="213"/>
      <c r="H1644" s="221">
        <f t="shared" si="29"/>
        <v>0</v>
      </c>
      <c r="I1644" s="222"/>
      <c r="J1644" s="213"/>
      <c r="K1644" s="213"/>
      <c r="L1644" s="213"/>
      <c r="M1644" s="213"/>
      <c r="N1644" s="213"/>
      <c r="O1644" s="208"/>
      <c r="P1644" s="354"/>
      <c r="Q1644" s="213"/>
      <c r="R1644" s="214"/>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c r="BI1644" s="5"/>
      <c r="BJ1644" s="5"/>
      <c r="BK1644" s="5"/>
      <c r="BL1644" s="5"/>
      <c r="BM1644" s="5"/>
      <c r="BN1644" s="5"/>
      <c r="BO1644" s="5"/>
      <c r="BP1644" s="5"/>
      <c r="BQ1644" s="5"/>
      <c r="BR1644" s="5"/>
      <c r="BS1644" s="5"/>
      <c r="BT1644" s="5"/>
      <c r="BU1644" s="5"/>
      <c r="BV1644" s="5"/>
      <c r="BW1644" s="5"/>
      <c r="BX1644" s="5"/>
      <c r="BY1644" s="5"/>
      <c r="BZ1644" s="5"/>
      <c r="CA1644" s="5"/>
      <c r="CB1644" s="5"/>
      <c r="CC1644" s="5"/>
      <c r="CD1644" s="5"/>
      <c r="CE1644" s="5"/>
      <c r="CF1644" s="5"/>
      <c r="CG1644" s="5"/>
      <c r="CH1644" s="5"/>
      <c r="CI1644" s="5"/>
      <c r="CJ1644" s="5"/>
      <c r="CK1644" s="5"/>
      <c r="CL1644" s="5"/>
      <c r="CM1644" s="5"/>
      <c r="CN1644" s="5"/>
      <c r="CO1644" s="5"/>
      <c r="CP1644" s="5"/>
      <c r="CQ1644" s="5"/>
      <c r="CR1644" s="5"/>
      <c r="CS1644" s="5"/>
      <c r="CT1644" s="5"/>
      <c r="CU1644" s="5"/>
      <c r="CV1644" s="5"/>
      <c r="CW1644" s="5"/>
      <c r="CX1644" s="5"/>
      <c r="CY1644" s="5"/>
      <c r="CZ1644" s="5"/>
      <c r="DA1644" s="5"/>
      <c r="DB1644" s="5"/>
      <c r="DC1644" s="5"/>
      <c r="DD1644" s="5"/>
      <c r="DE1644" s="5"/>
      <c r="DF1644" s="5"/>
      <c r="DG1644" s="5"/>
      <c r="DH1644" s="5"/>
      <c r="DI1644" s="5"/>
      <c r="DJ1644" s="5"/>
      <c r="DK1644" s="5"/>
      <c r="DL1644" s="5"/>
    </row>
    <row r="1645" spans="1:116" s="1" customFormat="1" ht="35.25" customHeight="1">
      <c r="A1645" s="212"/>
      <c r="B1645" s="213"/>
      <c r="C1645" s="353"/>
      <c r="D1645" s="354"/>
      <c r="E1645" s="355">
        <v>0</v>
      </c>
      <c r="F1645" s="356"/>
      <c r="G1645" s="213"/>
      <c r="H1645" s="221">
        <f t="shared" si="29"/>
        <v>0</v>
      </c>
      <c r="I1645" s="222"/>
      <c r="J1645" s="213"/>
      <c r="K1645" s="213"/>
      <c r="L1645" s="213"/>
      <c r="M1645" s="213"/>
      <c r="N1645" s="213"/>
      <c r="O1645" s="208"/>
      <c r="P1645" s="354"/>
      <c r="Q1645" s="213"/>
      <c r="R1645" s="214"/>
      <c r="S1645" s="5"/>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c r="AP1645" s="5"/>
      <c r="AQ1645" s="5"/>
      <c r="AR1645" s="5"/>
      <c r="AS1645" s="5"/>
      <c r="AT1645" s="5"/>
      <c r="AU1645" s="5"/>
      <c r="AV1645" s="5"/>
      <c r="AW1645" s="5"/>
      <c r="AX1645" s="5"/>
      <c r="AY1645" s="5"/>
      <c r="AZ1645" s="5"/>
      <c r="BA1645" s="5"/>
      <c r="BB1645" s="5"/>
      <c r="BC1645" s="5"/>
      <c r="BD1645" s="5"/>
      <c r="BE1645" s="5"/>
      <c r="BF1645" s="5"/>
      <c r="BG1645" s="5"/>
      <c r="BH1645" s="5"/>
      <c r="BI1645" s="5"/>
      <c r="BJ1645" s="5"/>
      <c r="BK1645" s="5"/>
      <c r="BL1645" s="5"/>
      <c r="BM1645" s="5"/>
      <c r="BN1645" s="5"/>
      <c r="BO1645" s="5"/>
      <c r="BP1645" s="5"/>
      <c r="BQ1645" s="5"/>
      <c r="BR1645" s="5"/>
      <c r="BS1645" s="5"/>
      <c r="BT1645" s="5"/>
      <c r="BU1645" s="5"/>
      <c r="BV1645" s="5"/>
      <c r="BW1645" s="5"/>
      <c r="BX1645" s="5"/>
      <c r="BY1645" s="5"/>
      <c r="BZ1645" s="5"/>
      <c r="CA1645" s="5"/>
      <c r="CB1645" s="5"/>
      <c r="CC1645" s="5"/>
      <c r="CD1645" s="5"/>
      <c r="CE1645" s="5"/>
      <c r="CF1645" s="5"/>
      <c r="CG1645" s="5"/>
      <c r="CH1645" s="5"/>
      <c r="CI1645" s="5"/>
      <c r="CJ1645" s="5"/>
      <c r="CK1645" s="5"/>
      <c r="CL1645" s="5"/>
      <c r="CM1645" s="5"/>
      <c r="CN1645" s="5"/>
      <c r="CO1645" s="5"/>
      <c r="CP1645" s="5"/>
      <c r="CQ1645" s="5"/>
      <c r="CR1645" s="5"/>
      <c r="CS1645" s="5"/>
      <c r="CT1645" s="5"/>
      <c r="CU1645" s="5"/>
      <c r="CV1645" s="5"/>
      <c r="CW1645" s="5"/>
      <c r="CX1645" s="5"/>
      <c r="CY1645" s="5"/>
      <c r="CZ1645" s="5"/>
      <c r="DA1645" s="5"/>
      <c r="DB1645" s="5"/>
      <c r="DC1645" s="5"/>
      <c r="DD1645" s="5"/>
      <c r="DE1645" s="5"/>
      <c r="DF1645" s="5"/>
      <c r="DG1645" s="5"/>
      <c r="DH1645" s="5"/>
      <c r="DI1645" s="5"/>
      <c r="DJ1645" s="5"/>
      <c r="DK1645" s="5"/>
      <c r="DL1645" s="5"/>
    </row>
    <row r="1646" spans="1:116" s="1" customFormat="1" ht="35.25" customHeight="1">
      <c r="A1646" s="212"/>
      <c r="B1646" s="213"/>
      <c r="C1646" s="353"/>
      <c r="D1646" s="354"/>
      <c r="E1646" s="355">
        <v>0</v>
      </c>
      <c r="F1646" s="356"/>
      <c r="G1646" s="213"/>
      <c r="H1646" s="221">
        <f t="shared" si="29"/>
        <v>0</v>
      </c>
      <c r="I1646" s="222"/>
      <c r="J1646" s="213"/>
      <c r="K1646" s="213"/>
      <c r="L1646" s="213"/>
      <c r="M1646" s="213"/>
      <c r="N1646" s="213"/>
      <c r="O1646" s="208"/>
      <c r="P1646" s="354"/>
      <c r="Q1646" s="213"/>
      <c r="R1646" s="214"/>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c r="BI1646" s="5"/>
      <c r="BJ1646" s="5"/>
      <c r="BK1646" s="5"/>
      <c r="BL1646" s="5"/>
      <c r="BM1646" s="5"/>
      <c r="BN1646" s="5"/>
      <c r="BO1646" s="5"/>
      <c r="BP1646" s="5"/>
      <c r="BQ1646" s="5"/>
      <c r="BR1646" s="5"/>
      <c r="BS1646" s="5"/>
      <c r="BT1646" s="5"/>
      <c r="BU1646" s="5"/>
      <c r="BV1646" s="5"/>
      <c r="BW1646" s="5"/>
      <c r="BX1646" s="5"/>
      <c r="BY1646" s="5"/>
      <c r="BZ1646" s="5"/>
      <c r="CA1646" s="5"/>
      <c r="CB1646" s="5"/>
      <c r="CC1646" s="5"/>
      <c r="CD1646" s="5"/>
      <c r="CE1646" s="5"/>
      <c r="CF1646" s="5"/>
      <c r="CG1646" s="5"/>
      <c r="CH1646" s="5"/>
      <c r="CI1646" s="5"/>
      <c r="CJ1646" s="5"/>
      <c r="CK1646" s="5"/>
      <c r="CL1646" s="5"/>
      <c r="CM1646" s="5"/>
      <c r="CN1646" s="5"/>
      <c r="CO1646" s="5"/>
      <c r="CP1646" s="5"/>
      <c r="CQ1646" s="5"/>
      <c r="CR1646" s="5"/>
      <c r="CS1646" s="5"/>
      <c r="CT1646" s="5"/>
      <c r="CU1646" s="5"/>
      <c r="CV1646" s="5"/>
      <c r="CW1646" s="5"/>
      <c r="CX1646" s="5"/>
      <c r="CY1646" s="5"/>
      <c r="CZ1646" s="5"/>
      <c r="DA1646" s="5"/>
      <c r="DB1646" s="5"/>
      <c r="DC1646" s="5"/>
      <c r="DD1646" s="5"/>
      <c r="DE1646" s="5"/>
      <c r="DF1646" s="5"/>
      <c r="DG1646" s="5"/>
      <c r="DH1646" s="5"/>
      <c r="DI1646" s="5"/>
      <c r="DJ1646" s="5"/>
      <c r="DK1646" s="5"/>
      <c r="DL1646" s="5"/>
    </row>
    <row r="1647" spans="1:116" s="1" customFormat="1" ht="35.25" customHeight="1">
      <c r="A1647" s="212"/>
      <c r="B1647" s="213"/>
      <c r="C1647" s="353"/>
      <c r="D1647" s="354"/>
      <c r="E1647" s="355">
        <v>0</v>
      </c>
      <c r="F1647" s="356"/>
      <c r="G1647" s="213"/>
      <c r="H1647" s="221">
        <f aca="true" t="shared" si="30" ref="H1647:H1653">E1647-F1647-G1647</f>
        <v>0</v>
      </c>
      <c r="I1647" s="222"/>
      <c r="J1647" s="213"/>
      <c r="K1647" s="213"/>
      <c r="L1647" s="213"/>
      <c r="M1647" s="213"/>
      <c r="N1647" s="213"/>
      <c r="O1647" s="208"/>
      <c r="P1647" s="354"/>
      <c r="Q1647" s="213"/>
      <c r="R1647" s="214"/>
      <c r="S1647" s="5"/>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c r="AT1647" s="5"/>
      <c r="AU1647" s="5"/>
      <c r="AV1647" s="5"/>
      <c r="AW1647" s="5"/>
      <c r="AX1647" s="5"/>
      <c r="AY1647" s="5"/>
      <c r="AZ1647" s="5"/>
      <c r="BA1647" s="5"/>
      <c r="BB1647" s="5"/>
      <c r="BC1647" s="5"/>
      <c r="BD1647" s="5"/>
      <c r="BE1647" s="5"/>
      <c r="BF1647" s="5"/>
      <c r="BG1647" s="5"/>
      <c r="BH1647" s="5"/>
      <c r="BI1647" s="5"/>
      <c r="BJ1647" s="5"/>
      <c r="BK1647" s="5"/>
      <c r="BL1647" s="5"/>
      <c r="BM1647" s="5"/>
      <c r="BN1647" s="5"/>
      <c r="BO1647" s="5"/>
      <c r="BP1647" s="5"/>
      <c r="BQ1647" s="5"/>
      <c r="BR1647" s="5"/>
      <c r="BS1647" s="5"/>
      <c r="BT1647" s="5"/>
      <c r="BU1647" s="5"/>
      <c r="BV1647" s="5"/>
      <c r="BW1647" s="5"/>
      <c r="BX1647" s="5"/>
      <c r="BY1647" s="5"/>
      <c r="BZ1647" s="5"/>
      <c r="CA1647" s="5"/>
      <c r="CB1647" s="5"/>
      <c r="CC1647" s="5"/>
      <c r="CD1647" s="5"/>
      <c r="CE1647" s="5"/>
      <c r="CF1647" s="5"/>
      <c r="CG1647" s="5"/>
      <c r="CH1647" s="5"/>
      <c r="CI1647" s="5"/>
      <c r="CJ1647" s="5"/>
      <c r="CK1647" s="5"/>
      <c r="CL1647" s="5"/>
      <c r="CM1647" s="5"/>
      <c r="CN1647" s="5"/>
      <c r="CO1647" s="5"/>
      <c r="CP1647" s="5"/>
      <c r="CQ1647" s="5"/>
      <c r="CR1647" s="5"/>
      <c r="CS1647" s="5"/>
      <c r="CT1647" s="5"/>
      <c r="CU1647" s="5"/>
      <c r="CV1647" s="5"/>
      <c r="CW1647" s="5"/>
      <c r="CX1647" s="5"/>
      <c r="CY1647" s="5"/>
      <c r="CZ1647" s="5"/>
      <c r="DA1647" s="5"/>
      <c r="DB1647" s="5"/>
      <c r="DC1647" s="5"/>
      <c r="DD1647" s="5"/>
      <c r="DE1647" s="5"/>
      <c r="DF1647" s="5"/>
      <c r="DG1647" s="5"/>
      <c r="DH1647" s="5"/>
      <c r="DI1647" s="5"/>
      <c r="DJ1647" s="5"/>
      <c r="DK1647" s="5"/>
      <c r="DL1647" s="5"/>
    </row>
    <row r="1648" spans="1:116" s="1" customFormat="1" ht="35.25" customHeight="1">
      <c r="A1648" s="212"/>
      <c r="B1648" s="213"/>
      <c r="C1648" s="353"/>
      <c r="D1648" s="354"/>
      <c r="E1648" s="355">
        <v>0</v>
      </c>
      <c r="F1648" s="356"/>
      <c r="G1648" s="213"/>
      <c r="H1648" s="221">
        <f t="shared" si="30"/>
        <v>0</v>
      </c>
      <c r="I1648" s="222"/>
      <c r="J1648" s="213"/>
      <c r="K1648" s="213"/>
      <c r="L1648" s="213"/>
      <c r="M1648" s="213"/>
      <c r="N1648" s="213"/>
      <c r="O1648" s="208"/>
      <c r="P1648" s="354"/>
      <c r="Q1648" s="213"/>
      <c r="R1648" s="214"/>
      <c r="S1648" s="5"/>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c r="AT1648" s="5"/>
      <c r="AU1648" s="5"/>
      <c r="AV1648" s="5"/>
      <c r="AW1648" s="5"/>
      <c r="AX1648" s="5"/>
      <c r="AY1648" s="5"/>
      <c r="AZ1648" s="5"/>
      <c r="BA1648" s="5"/>
      <c r="BB1648" s="5"/>
      <c r="BC1648" s="5"/>
      <c r="BD1648" s="5"/>
      <c r="BE1648" s="5"/>
      <c r="BF1648" s="5"/>
      <c r="BG1648" s="5"/>
      <c r="BH1648" s="5"/>
      <c r="BI1648" s="5"/>
      <c r="BJ1648" s="5"/>
      <c r="BK1648" s="5"/>
      <c r="BL1648" s="5"/>
      <c r="BM1648" s="5"/>
      <c r="BN1648" s="5"/>
      <c r="BO1648" s="5"/>
      <c r="BP1648" s="5"/>
      <c r="BQ1648" s="5"/>
      <c r="BR1648" s="5"/>
      <c r="BS1648" s="5"/>
      <c r="BT1648" s="5"/>
      <c r="BU1648" s="5"/>
      <c r="BV1648" s="5"/>
      <c r="BW1648" s="5"/>
      <c r="BX1648" s="5"/>
      <c r="BY1648" s="5"/>
      <c r="BZ1648" s="5"/>
      <c r="CA1648" s="5"/>
      <c r="CB1648" s="5"/>
      <c r="CC1648" s="5"/>
      <c r="CD1648" s="5"/>
      <c r="CE1648" s="5"/>
      <c r="CF1648" s="5"/>
      <c r="CG1648" s="5"/>
      <c r="CH1648" s="5"/>
      <c r="CI1648" s="5"/>
      <c r="CJ1648" s="5"/>
      <c r="CK1648" s="5"/>
      <c r="CL1648" s="5"/>
      <c r="CM1648" s="5"/>
      <c r="CN1648" s="5"/>
      <c r="CO1648" s="5"/>
      <c r="CP1648" s="5"/>
      <c r="CQ1648" s="5"/>
      <c r="CR1648" s="5"/>
      <c r="CS1648" s="5"/>
      <c r="CT1648" s="5"/>
      <c r="CU1648" s="5"/>
      <c r="CV1648" s="5"/>
      <c r="CW1648" s="5"/>
      <c r="CX1648" s="5"/>
      <c r="CY1648" s="5"/>
      <c r="CZ1648" s="5"/>
      <c r="DA1648" s="5"/>
      <c r="DB1648" s="5"/>
      <c r="DC1648" s="5"/>
      <c r="DD1648" s="5"/>
      <c r="DE1648" s="5"/>
      <c r="DF1648" s="5"/>
      <c r="DG1648" s="5"/>
      <c r="DH1648" s="5"/>
      <c r="DI1648" s="5"/>
      <c r="DJ1648" s="5"/>
      <c r="DK1648" s="5"/>
      <c r="DL1648" s="5"/>
    </row>
    <row r="1649" spans="1:116" s="1" customFormat="1" ht="35.25" customHeight="1">
      <c r="A1649" s="212"/>
      <c r="B1649" s="213"/>
      <c r="C1649" s="353"/>
      <c r="D1649" s="354"/>
      <c r="E1649" s="355">
        <v>0</v>
      </c>
      <c r="F1649" s="356"/>
      <c r="G1649" s="213"/>
      <c r="H1649" s="221">
        <f t="shared" si="30"/>
        <v>0</v>
      </c>
      <c r="I1649" s="222"/>
      <c r="J1649" s="213"/>
      <c r="K1649" s="213"/>
      <c r="L1649" s="213"/>
      <c r="M1649" s="213"/>
      <c r="N1649" s="213"/>
      <c r="O1649" s="208"/>
      <c r="P1649" s="354"/>
      <c r="Q1649" s="213"/>
      <c r="R1649" s="214"/>
      <c r="S1649" s="5"/>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c r="AP1649" s="5"/>
      <c r="AQ1649" s="5"/>
      <c r="AR1649" s="5"/>
      <c r="AS1649" s="5"/>
      <c r="AT1649" s="5"/>
      <c r="AU1649" s="5"/>
      <c r="AV1649" s="5"/>
      <c r="AW1649" s="5"/>
      <c r="AX1649" s="5"/>
      <c r="AY1649" s="5"/>
      <c r="AZ1649" s="5"/>
      <c r="BA1649" s="5"/>
      <c r="BB1649" s="5"/>
      <c r="BC1649" s="5"/>
      <c r="BD1649" s="5"/>
      <c r="BE1649" s="5"/>
      <c r="BF1649" s="5"/>
      <c r="BG1649" s="5"/>
      <c r="BH1649" s="5"/>
      <c r="BI1649" s="5"/>
      <c r="BJ1649" s="5"/>
      <c r="BK1649" s="5"/>
      <c r="BL1649" s="5"/>
      <c r="BM1649" s="5"/>
      <c r="BN1649" s="5"/>
      <c r="BO1649" s="5"/>
      <c r="BP1649" s="5"/>
      <c r="BQ1649" s="5"/>
      <c r="BR1649" s="5"/>
      <c r="BS1649" s="5"/>
      <c r="BT1649" s="5"/>
      <c r="BU1649" s="5"/>
      <c r="BV1649" s="5"/>
      <c r="BW1649" s="5"/>
      <c r="BX1649" s="5"/>
      <c r="BY1649" s="5"/>
      <c r="BZ1649" s="5"/>
      <c r="CA1649" s="5"/>
      <c r="CB1649" s="5"/>
      <c r="CC1649" s="5"/>
      <c r="CD1649" s="5"/>
      <c r="CE1649" s="5"/>
      <c r="CF1649" s="5"/>
      <c r="CG1649" s="5"/>
      <c r="CH1649" s="5"/>
      <c r="CI1649" s="5"/>
      <c r="CJ1649" s="5"/>
      <c r="CK1649" s="5"/>
      <c r="CL1649" s="5"/>
      <c r="CM1649" s="5"/>
      <c r="CN1649" s="5"/>
      <c r="CO1649" s="5"/>
      <c r="CP1649" s="5"/>
      <c r="CQ1649" s="5"/>
      <c r="CR1649" s="5"/>
      <c r="CS1649" s="5"/>
      <c r="CT1649" s="5"/>
      <c r="CU1649" s="5"/>
      <c r="CV1649" s="5"/>
      <c r="CW1649" s="5"/>
      <c r="CX1649" s="5"/>
      <c r="CY1649" s="5"/>
      <c r="CZ1649" s="5"/>
      <c r="DA1649" s="5"/>
      <c r="DB1649" s="5"/>
      <c r="DC1649" s="5"/>
      <c r="DD1649" s="5"/>
      <c r="DE1649" s="5"/>
      <c r="DF1649" s="5"/>
      <c r="DG1649" s="5"/>
      <c r="DH1649" s="5"/>
      <c r="DI1649" s="5"/>
      <c r="DJ1649" s="5"/>
      <c r="DK1649" s="5"/>
      <c r="DL1649" s="5"/>
    </row>
    <row r="1650" spans="1:116" s="1" customFormat="1" ht="35.25" customHeight="1">
      <c r="A1650" s="212"/>
      <c r="B1650" s="213"/>
      <c r="C1650" s="353"/>
      <c r="D1650" s="354"/>
      <c r="E1650" s="355">
        <v>0</v>
      </c>
      <c r="F1650" s="356"/>
      <c r="G1650" s="213"/>
      <c r="H1650" s="221">
        <f t="shared" si="30"/>
        <v>0</v>
      </c>
      <c r="I1650" s="222"/>
      <c r="J1650" s="213"/>
      <c r="K1650" s="213"/>
      <c r="L1650" s="213"/>
      <c r="M1650" s="213"/>
      <c r="N1650" s="213"/>
      <c r="O1650" s="208"/>
      <c r="P1650" s="354"/>
      <c r="Q1650" s="213"/>
      <c r="R1650" s="214"/>
      <c r="S1650" s="5"/>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c r="AT1650" s="5"/>
      <c r="AU1650" s="5"/>
      <c r="AV1650" s="5"/>
      <c r="AW1650" s="5"/>
      <c r="AX1650" s="5"/>
      <c r="AY1650" s="5"/>
      <c r="AZ1650" s="5"/>
      <c r="BA1650" s="5"/>
      <c r="BB1650" s="5"/>
      <c r="BC1650" s="5"/>
      <c r="BD1650" s="5"/>
      <c r="BE1650" s="5"/>
      <c r="BF1650" s="5"/>
      <c r="BG1650" s="5"/>
      <c r="BH1650" s="5"/>
      <c r="BI1650" s="5"/>
      <c r="BJ1650" s="5"/>
      <c r="BK1650" s="5"/>
      <c r="BL1650" s="5"/>
      <c r="BM1650" s="5"/>
      <c r="BN1650" s="5"/>
      <c r="BO1650" s="5"/>
      <c r="BP1650" s="5"/>
      <c r="BQ1650" s="5"/>
      <c r="BR1650" s="5"/>
      <c r="BS1650" s="5"/>
      <c r="BT1650" s="5"/>
      <c r="BU1650" s="5"/>
      <c r="BV1650" s="5"/>
      <c r="BW1650" s="5"/>
      <c r="BX1650" s="5"/>
      <c r="BY1650" s="5"/>
      <c r="BZ1650" s="5"/>
      <c r="CA1650" s="5"/>
      <c r="CB1650" s="5"/>
      <c r="CC1650" s="5"/>
      <c r="CD1650" s="5"/>
      <c r="CE1650" s="5"/>
      <c r="CF1650" s="5"/>
      <c r="CG1650" s="5"/>
      <c r="CH1650" s="5"/>
      <c r="CI1650" s="5"/>
      <c r="CJ1650" s="5"/>
      <c r="CK1650" s="5"/>
      <c r="CL1650" s="5"/>
      <c r="CM1650" s="5"/>
      <c r="CN1650" s="5"/>
      <c r="CO1650" s="5"/>
      <c r="CP1650" s="5"/>
      <c r="CQ1650" s="5"/>
      <c r="CR1650" s="5"/>
      <c r="CS1650" s="5"/>
      <c r="CT1650" s="5"/>
      <c r="CU1650" s="5"/>
      <c r="CV1650" s="5"/>
      <c r="CW1650" s="5"/>
      <c r="CX1650" s="5"/>
      <c r="CY1650" s="5"/>
      <c r="CZ1650" s="5"/>
      <c r="DA1650" s="5"/>
      <c r="DB1650" s="5"/>
      <c r="DC1650" s="5"/>
      <c r="DD1650" s="5"/>
      <c r="DE1650" s="5"/>
      <c r="DF1650" s="5"/>
      <c r="DG1650" s="5"/>
      <c r="DH1650" s="5"/>
      <c r="DI1650" s="5"/>
      <c r="DJ1650" s="5"/>
      <c r="DK1650" s="5"/>
      <c r="DL1650" s="5"/>
    </row>
    <row r="1651" spans="1:116" s="1" customFormat="1" ht="35.25" customHeight="1">
      <c r="A1651" s="212"/>
      <c r="B1651" s="213"/>
      <c r="C1651" s="213"/>
      <c r="D1651" s="213"/>
      <c r="E1651" s="213"/>
      <c r="F1651" s="213"/>
      <c r="G1651" s="213"/>
      <c r="H1651" s="221">
        <f t="shared" si="30"/>
        <v>0</v>
      </c>
      <c r="I1651" s="213"/>
      <c r="J1651" s="213"/>
      <c r="K1651" s="213"/>
      <c r="L1651" s="213"/>
      <c r="M1651" s="213"/>
      <c r="N1651" s="213"/>
      <c r="O1651" s="213"/>
      <c r="P1651" s="213"/>
      <c r="Q1651" s="213"/>
      <c r="R1651" s="214"/>
      <c r="S1651" s="5"/>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c r="AP1651" s="5"/>
      <c r="AQ1651" s="5"/>
      <c r="AR1651" s="5"/>
      <c r="AS1651" s="5"/>
      <c r="AT1651" s="5"/>
      <c r="AU1651" s="5"/>
      <c r="AV1651" s="5"/>
      <c r="AW1651" s="5"/>
      <c r="AX1651" s="5"/>
      <c r="AY1651" s="5"/>
      <c r="AZ1651" s="5"/>
      <c r="BA1651" s="5"/>
      <c r="BB1651" s="5"/>
      <c r="BC1651" s="5"/>
      <c r="BD1651" s="5"/>
      <c r="BE1651" s="5"/>
      <c r="BF1651" s="5"/>
      <c r="BG1651" s="5"/>
      <c r="BH1651" s="5"/>
      <c r="BI1651" s="5"/>
      <c r="BJ1651" s="5"/>
      <c r="BK1651" s="5"/>
      <c r="BL1651" s="5"/>
      <c r="BM1651" s="5"/>
      <c r="BN1651" s="5"/>
      <c r="BO1651" s="5"/>
      <c r="BP1651" s="5"/>
      <c r="BQ1651" s="5"/>
      <c r="BR1651" s="5"/>
      <c r="BS1651" s="5"/>
      <c r="BT1651" s="5"/>
      <c r="BU1651" s="5"/>
      <c r="BV1651" s="5"/>
      <c r="BW1651" s="5"/>
      <c r="BX1651" s="5"/>
      <c r="BY1651" s="5"/>
      <c r="BZ1651" s="5"/>
      <c r="CA1651" s="5"/>
      <c r="CB1651" s="5"/>
      <c r="CC1651" s="5"/>
      <c r="CD1651" s="5"/>
      <c r="CE1651" s="5"/>
      <c r="CF1651" s="5"/>
      <c r="CG1651" s="5"/>
      <c r="CH1651" s="5"/>
      <c r="CI1651" s="5"/>
      <c r="CJ1651" s="5"/>
      <c r="CK1651" s="5"/>
      <c r="CL1651" s="5"/>
      <c r="CM1651" s="5"/>
      <c r="CN1651" s="5"/>
      <c r="CO1651" s="5"/>
      <c r="CP1651" s="5"/>
      <c r="CQ1651" s="5"/>
      <c r="CR1651" s="5"/>
      <c r="CS1651" s="5"/>
      <c r="CT1651" s="5"/>
      <c r="CU1651" s="5"/>
      <c r="CV1651" s="5"/>
      <c r="CW1651" s="5"/>
      <c r="CX1651" s="5"/>
      <c r="CY1651" s="5"/>
      <c r="CZ1651" s="5"/>
      <c r="DA1651" s="5"/>
      <c r="DB1651" s="5"/>
      <c r="DC1651" s="5"/>
      <c r="DD1651" s="5"/>
      <c r="DE1651" s="5"/>
      <c r="DF1651" s="5"/>
      <c r="DG1651" s="5"/>
      <c r="DH1651" s="5"/>
      <c r="DI1651" s="5"/>
      <c r="DJ1651" s="5"/>
      <c r="DK1651" s="5"/>
      <c r="DL1651" s="5"/>
    </row>
    <row r="1652" spans="1:116" s="1" customFormat="1" ht="35.25" customHeight="1">
      <c r="A1652" s="212"/>
      <c r="B1652" s="213"/>
      <c r="C1652" s="213"/>
      <c r="D1652" s="213"/>
      <c r="E1652" s="213"/>
      <c r="F1652" s="213"/>
      <c r="G1652" s="213"/>
      <c r="H1652" s="221">
        <f t="shared" si="30"/>
        <v>0</v>
      </c>
      <c r="I1652" s="213"/>
      <c r="J1652" s="213"/>
      <c r="K1652" s="213"/>
      <c r="L1652" s="213"/>
      <c r="M1652" s="213"/>
      <c r="N1652" s="213"/>
      <c r="O1652" s="213"/>
      <c r="P1652" s="213"/>
      <c r="Q1652" s="213"/>
      <c r="R1652" s="214"/>
      <c r="S1652" s="5"/>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c r="AP1652" s="5"/>
      <c r="AQ1652" s="5"/>
      <c r="AR1652" s="5"/>
      <c r="AS1652" s="5"/>
      <c r="AT1652" s="5"/>
      <c r="AU1652" s="5"/>
      <c r="AV1652" s="5"/>
      <c r="AW1652" s="5"/>
      <c r="AX1652" s="5"/>
      <c r="AY1652" s="5"/>
      <c r="AZ1652" s="5"/>
      <c r="BA1652" s="5"/>
      <c r="BB1652" s="5"/>
      <c r="BC1652" s="5"/>
      <c r="BD1652" s="5"/>
      <c r="BE1652" s="5"/>
      <c r="BF1652" s="5"/>
      <c r="BG1652" s="5"/>
      <c r="BH1652" s="5"/>
      <c r="BI1652" s="5"/>
      <c r="BJ1652" s="5"/>
      <c r="BK1652" s="5"/>
      <c r="BL1652" s="5"/>
      <c r="BM1652" s="5"/>
      <c r="BN1652" s="5"/>
      <c r="BO1652" s="5"/>
      <c r="BP1652" s="5"/>
      <c r="BQ1652" s="5"/>
      <c r="BR1652" s="5"/>
      <c r="BS1652" s="5"/>
      <c r="BT1652" s="5"/>
      <c r="BU1652" s="5"/>
      <c r="BV1652" s="5"/>
      <c r="BW1652" s="5"/>
      <c r="BX1652" s="5"/>
      <c r="BY1652" s="5"/>
      <c r="BZ1652" s="5"/>
      <c r="CA1652" s="5"/>
      <c r="CB1652" s="5"/>
      <c r="CC1652" s="5"/>
      <c r="CD1652" s="5"/>
      <c r="CE1652" s="5"/>
      <c r="CF1652" s="5"/>
      <c r="CG1652" s="5"/>
      <c r="CH1652" s="5"/>
      <c r="CI1652" s="5"/>
      <c r="CJ1652" s="5"/>
      <c r="CK1652" s="5"/>
      <c r="CL1652" s="5"/>
      <c r="CM1652" s="5"/>
      <c r="CN1652" s="5"/>
      <c r="CO1652" s="5"/>
      <c r="CP1652" s="5"/>
      <c r="CQ1652" s="5"/>
      <c r="CR1652" s="5"/>
      <c r="CS1652" s="5"/>
      <c r="CT1652" s="5"/>
      <c r="CU1652" s="5"/>
      <c r="CV1652" s="5"/>
      <c r="CW1652" s="5"/>
      <c r="CX1652" s="5"/>
      <c r="CY1652" s="5"/>
      <c r="CZ1652" s="5"/>
      <c r="DA1652" s="5"/>
      <c r="DB1652" s="5"/>
      <c r="DC1652" s="5"/>
      <c r="DD1652" s="5"/>
      <c r="DE1652" s="5"/>
      <c r="DF1652" s="5"/>
      <c r="DG1652" s="5"/>
      <c r="DH1652" s="5"/>
      <c r="DI1652" s="5"/>
      <c r="DJ1652" s="5"/>
      <c r="DK1652" s="5"/>
      <c r="DL1652" s="5"/>
    </row>
    <row r="1653" spans="1:116" s="1" customFormat="1" ht="35.25" customHeight="1">
      <c r="A1653" s="212"/>
      <c r="B1653" s="213"/>
      <c r="C1653" s="213"/>
      <c r="D1653" s="213"/>
      <c r="E1653" s="213"/>
      <c r="F1653" s="213"/>
      <c r="G1653" s="213"/>
      <c r="H1653" s="221">
        <f t="shared" si="30"/>
        <v>0</v>
      </c>
      <c r="I1653" s="213"/>
      <c r="J1653" s="213"/>
      <c r="K1653" s="213"/>
      <c r="L1653" s="213"/>
      <c r="M1653" s="213"/>
      <c r="N1653" s="213"/>
      <c r="O1653" s="213"/>
      <c r="P1653" s="213"/>
      <c r="Q1653" s="213"/>
      <c r="R1653" s="214"/>
      <c r="S1653" s="5"/>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c r="AP1653" s="5"/>
      <c r="AQ1653" s="5"/>
      <c r="AR1653" s="5"/>
      <c r="AS1653" s="5"/>
      <c r="AT1653" s="5"/>
      <c r="AU1653" s="5"/>
      <c r="AV1653" s="5"/>
      <c r="AW1653" s="5"/>
      <c r="AX1653" s="5"/>
      <c r="AY1653" s="5"/>
      <c r="AZ1653" s="5"/>
      <c r="BA1653" s="5"/>
      <c r="BB1653" s="5"/>
      <c r="BC1653" s="5"/>
      <c r="BD1653" s="5"/>
      <c r="BE1653" s="5"/>
      <c r="BF1653" s="5"/>
      <c r="BG1653" s="5"/>
      <c r="BH1653" s="5"/>
      <c r="BI1653" s="5"/>
      <c r="BJ1653" s="5"/>
      <c r="BK1653" s="5"/>
      <c r="BL1653" s="5"/>
      <c r="BM1653" s="5"/>
      <c r="BN1653" s="5"/>
      <c r="BO1653" s="5"/>
      <c r="BP1653" s="5"/>
      <c r="BQ1653" s="5"/>
      <c r="BR1653" s="5"/>
      <c r="BS1653" s="5"/>
      <c r="BT1653" s="5"/>
      <c r="BU1653" s="5"/>
      <c r="BV1653" s="5"/>
      <c r="BW1653" s="5"/>
      <c r="BX1653" s="5"/>
      <c r="BY1653" s="5"/>
      <c r="BZ1653" s="5"/>
      <c r="CA1653" s="5"/>
      <c r="CB1653" s="5"/>
      <c r="CC1653" s="5"/>
      <c r="CD1653" s="5"/>
      <c r="CE1653" s="5"/>
      <c r="CF1653" s="5"/>
      <c r="CG1653" s="5"/>
      <c r="CH1653" s="5"/>
      <c r="CI1653" s="5"/>
      <c r="CJ1653" s="5"/>
      <c r="CK1653" s="5"/>
      <c r="CL1653" s="5"/>
      <c r="CM1653" s="5"/>
      <c r="CN1653" s="5"/>
      <c r="CO1653" s="5"/>
      <c r="CP1653" s="5"/>
      <c r="CQ1653" s="5"/>
      <c r="CR1653" s="5"/>
      <c r="CS1653" s="5"/>
      <c r="CT1653" s="5"/>
      <c r="CU1653" s="5"/>
      <c r="CV1653" s="5"/>
      <c r="CW1653" s="5"/>
      <c r="CX1653" s="5"/>
      <c r="CY1653" s="5"/>
      <c r="CZ1653" s="5"/>
      <c r="DA1653" s="5"/>
      <c r="DB1653" s="5"/>
      <c r="DC1653" s="5"/>
      <c r="DD1653" s="5"/>
      <c r="DE1653" s="5"/>
      <c r="DF1653" s="5"/>
      <c r="DG1653" s="5"/>
      <c r="DH1653" s="5"/>
      <c r="DI1653" s="5"/>
      <c r="DJ1653" s="5"/>
      <c r="DK1653" s="5"/>
      <c r="DL1653" s="5"/>
    </row>
    <row r="1654" spans="1:116" s="1" customFormat="1" ht="13.5" customHeight="1">
      <c r="A1654" s="215"/>
      <c r="B1654" s="216"/>
      <c r="C1654" s="216"/>
      <c r="D1654" s="216"/>
      <c r="E1654" s="216"/>
      <c r="F1654" s="216"/>
      <c r="G1654" s="216"/>
      <c r="H1654" s="216"/>
      <c r="I1654" s="216"/>
      <c r="J1654" s="216"/>
      <c r="K1654" s="216"/>
      <c r="L1654" s="216"/>
      <c r="M1654" s="216"/>
      <c r="N1654" s="216"/>
      <c r="O1654" s="216"/>
      <c r="P1654" s="216"/>
      <c r="Q1654" s="216"/>
      <c r="R1654" s="217"/>
      <c r="S1654" s="5"/>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c r="AT1654" s="5"/>
      <c r="AU1654" s="5"/>
      <c r="AV1654" s="5"/>
      <c r="AW1654" s="5"/>
      <c r="AX1654" s="5"/>
      <c r="AY1654" s="5"/>
      <c r="AZ1654" s="5"/>
      <c r="BA1654" s="5"/>
      <c r="BB1654" s="5"/>
      <c r="BC1654" s="5"/>
      <c r="BD1654" s="5"/>
      <c r="BE1654" s="5"/>
      <c r="BF1654" s="5"/>
      <c r="BG1654" s="5"/>
      <c r="BH1654" s="5"/>
      <c r="BI1654" s="5"/>
      <c r="BJ1654" s="5"/>
      <c r="BK1654" s="5"/>
      <c r="BL1654" s="5"/>
      <c r="BM1654" s="5"/>
      <c r="BN1654" s="5"/>
      <c r="BO1654" s="5"/>
      <c r="BP1654" s="5"/>
      <c r="BQ1654" s="5"/>
      <c r="BR1654" s="5"/>
      <c r="BS1654" s="5"/>
      <c r="BT1654" s="5"/>
      <c r="BU1654" s="5"/>
      <c r="BV1654" s="5"/>
      <c r="BW1654" s="5"/>
      <c r="BX1654" s="5"/>
      <c r="BY1654" s="5"/>
      <c r="BZ1654" s="5"/>
      <c r="CA1654" s="5"/>
      <c r="CB1654" s="5"/>
      <c r="CC1654" s="5"/>
      <c r="CD1654" s="5"/>
      <c r="CE1654" s="5"/>
      <c r="CF1654" s="5"/>
      <c r="CG1654" s="5"/>
      <c r="CH1654" s="5"/>
      <c r="CI1654" s="5"/>
      <c r="CJ1654" s="5"/>
      <c r="CK1654" s="5"/>
      <c r="CL1654" s="5"/>
      <c r="CM1654" s="5"/>
      <c r="CN1654" s="5"/>
      <c r="CO1654" s="5"/>
      <c r="CP1654" s="5"/>
      <c r="CQ1654" s="5"/>
      <c r="CR1654" s="5"/>
      <c r="CS1654" s="5"/>
      <c r="CT1654" s="5"/>
      <c r="CU1654" s="5"/>
      <c r="CV1654" s="5"/>
      <c r="CW1654" s="5"/>
      <c r="CX1654" s="5"/>
      <c r="CY1654" s="5"/>
      <c r="CZ1654" s="5"/>
      <c r="DA1654" s="5"/>
      <c r="DB1654" s="5"/>
      <c r="DC1654" s="5"/>
      <c r="DD1654" s="5"/>
      <c r="DE1654" s="5"/>
      <c r="DF1654" s="5"/>
      <c r="DG1654" s="5"/>
      <c r="DH1654" s="5"/>
      <c r="DI1654" s="5"/>
      <c r="DJ1654" s="5"/>
      <c r="DK1654" s="5"/>
      <c r="DL1654" s="5"/>
    </row>
    <row r="1655" spans="1:116" s="1" customFormat="1" ht="17.25" customHeight="1">
      <c r="A1655" s="150" t="s">
        <v>55</v>
      </c>
      <c r="B1655" s="519" t="s">
        <v>56</v>
      </c>
      <c r="C1655" s="520"/>
      <c r="D1655" s="520"/>
      <c r="E1655" s="520"/>
      <c r="F1655" s="520"/>
      <c r="G1655" s="520"/>
      <c r="H1655" s="520"/>
      <c r="I1655" s="520"/>
      <c r="J1655" s="520"/>
      <c r="K1655" s="520"/>
      <c r="L1655" s="520"/>
      <c r="M1655" s="520"/>
      <c r="N1655" s="520"/>
      <c r="O1655" s="520"/>
      <c r="P1655" s="520"/>
      <c r="Q1655" s="520"/>
      <c r="R1655" s="521"/>
      <c r="S1655" s="5"/>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c r="AP1655" s="5"/>
      <c r="AQ1655" s="5"/>
      <c r="AR1655" s="5"/>
      <c r="AS1655" s="5"/>
      <c r="AT1655" s="5"/>
      <c r="AU1655" s="5"/>
      <c r="AV1655" s="5"/>
      <c r="AW1655" s="5"/>
      <c r="AX1655" s="5"/>
      <c r="AY1655" s="5"/>
      <c r="AZ1655" s="5"/>
      <c r="BA1655" s="5"/>
      <c r="BB1655" s="5"/>
      <c r="BC1655" s="5"/>
      <c r="BD1655" s="5"/>
      <c r="BE1655" s="5"/>
      <c r="BF1655" s="5"/>
      <c r="BG1655" s="5"/>
      <c r="BH1655" s="5"/>
      <c r="BI1655" s="5"/>
      <c r="BJ1655" s="5"/>
      <c r="BK1655" s="5"/>
      <c r="BL1655" s="5"/>
      <c r="BM1655" s="5"/>
      <c r="BN1655" s="5"/>
      <c r="BO1655" s="5"/>
      <c r="BP1655" s="5"/>
      <c r="BQ1655" s="5"/>
      <c r="BR1655" s="5"/>
      <c r="BS1655" s="5"/>
      <c r="BT1655" s="5"/>
      <c r="BU1655" s="5"/>
      <c r="BV1655" s="5"/>
      <c r="BW1655" s="5"/>
      <c r="BX1655" s="5"/>
      <c r="BY1655" s="5"/>
      <c r="BZ1655" s="5"/>
      <c r="CA1655" s="5"/>
      <c r="CB1655" s="5"/>
      <c r="CC1655" s="5"/>
      <c r="CD1655" s="5"/>
      <c r="CE1655" s="5"/>
      <c r="CF1655" s="5"/>
      <c r="CG1655" s="5"/>
      <c r="CH1655" s="5"/>
      <c r="CI1655" s="5"/>
      <c r="CJ1655" s="5"/>
      <c r="CK1655" s="5"/>
      <c r="CL1655" s="5"/>
      <c r="CM1655" s="5"/>
      <c r="CN1655" s="5"/>
      <c r="CO1655" s="5"/>
      <c r="CP1655" s="5"/>
      <c r="CQ1655" s="5"/>
      <c r="CR1655" s="5"/>
      <c r="CS1655" s="5"/>
      <c r="CT1655" s="5"/>
      <c r="CU1655" s="5"/>
      <c r="CV1655" s="5"/>
      <c r="CW1655" s="5"/>
      <c r="CX1655" s="5"/>
      <c r="CY1655" s="5"/>
      <c r="CZ1655" s="5"/>
      <c r="DA1655" s="5"/>
      <c r="DB1655" s="5"/>
      <c r="DC1655" s="5"/>
      <c r="DD1655" s="5"/>
      <c r="DE1655" s="5"/>
      <c r="DF1655" s="5"/>
      <c r="DG1655" s="5"/>
      <c r="DH1655" s="5"/>
      <c r="DI1655" s="5"/>
      <c r="DJ1655" s="5"/>
      <c r="DK1655" s="5"/>
      <c r="DL1655" s="5"/>
    </row>
    <row r="1656" spans="1:116" s="1" customFormat="1" ht="13.5" customHeight="1">
      <c r="A1656" s="13"/>
      <c r="B1656" s="24" t="s">
        <v>30</v>
      </c>
      <c r="C1656" s="24">
        <v>206</v>
      </c>
      <c r="D1656" s="24"/>
      <c r="E1656" s="25">
        <f>SUM(E1657:E1870)</f>
        <v>3796501</v>
      </c>
      <c r="F1656" s="25">
        <f>SUM(F1657:F1870)</f>
        <v>62023</v>
      </c>
      <c r="G1656" s="25">
        <f>SUM(G1657:G1870)</f>
        <v>0</v>
      </c>
      <c r="H1656" s="25">
        <f>SUM(H1657:H1870)</f>
        <v>3734478</v>
      </c>
      <c r="I1656" s="24"/>
      <c r="J1656" s="24"/>
      <c r="K1656" s="24"/>
      <c r="L1656" s="24"/>
      <c r="M1656" s="24"/>
      <c r="N1656" s="24"/>
      <c r="O1656" s="24"/>
      <c r="P1656" s="24"/>
      <c r="Q1656" s="24"/>
      <c r="R1656" s="24"/>
      <c r="S1656" s="5"/>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c r="AP1656" s="5"/>
      <c r="AQ1656" s="5"/>
      <c r="AR1656" s="5"/>
      <c r="AS1656" s="5"/>
      <c r="AT1656" s="5"/>
      <c r="AU1656" s="5"/>
      <c r="AV1656" s="5"/>
      <c r="AW1656" s="5"/>
      <c r="AX1656" s="5"/>
      <c r="AY1656" s="5"/>
      <c r="AZ1656" s="5"/>
      <c r="BA1656" s="5"/>
      <c r="BB1656" s="5"/>
      <c r="BC1656" s="5"/>
      <c r="BD1656" s="5"/>
      <c r="BE1656" s="5"/>
      <c r="BF1656" s="5"/>
      <c r="BG1656" s="5"/>
      <c r="BH1656" s="5"/>
      <c r="BI1656" s="5"/>
      <c r="BJ1656" s="5"/>
      <c r="BK1656" s="5"/>
      <c r="BL1656" s="5"/>
      <c r="BM1656" s="5"/>
      <c r="BN1656" s="5"/>
      <c r="BO1656" s="5"/>
      <c r="BP1656" s="5"/>
      <c r="BQ1656" s="5"/>
      <c r="BR1656" s="5"/>
      <c r="BS1656" s="5"/>
      <c r="BT1656" s="5"/>
      <c r="BU1656" s="5"/>
      <c r="BV1656" s="5"/>
      <c r="BW1656" s="5"/>
      <c r="BX1656" s="5"/>
      <c r="BY1656" s="5"/>
      <c r="BZ1656" s="5"/>
      <c r="CA1656" s="5"/>
      <c r="CB1656" s="5"/>
      <c r="CC1656" s="5"/>
      <c r="CD1656" s="5"/>
      <c r="CE1656" s="5"/>
      <c r="CF1656" s="5"/>
      <c r="CG1656" s="5"/>
      <c r="CH1656" s="5"/>
      <c r="CI1656" s="5"/>
      <c r="CJ1656" s="5"/>
      <c r="CK1656" s="5"/>
      <c r="CL1656" s="5"/>
      <c r="CM1656" s="5"/>
      <c r="CN1656" s="5"/>
      <c r="CO1656" s="5"/>
      <c r="CP1656" s="5"/>
      <c r="CQ1656" s="5"/>
      <c r="CR1656" s="5"/>
      <c r="CS1656" s="5"/>
      <c r="CT1656" s="5"/>
      <c r="CU1656" s="5"/>
      <c r="CV1656" s="5"/>
      <c r="CW1656" s="5"/>
      <c r="CX1656" s="5"/>
      <c r="CY1656" s="5"/>
      <c r="CZ1656" s="5"/>
      <c r="DA1656" s="5"/>
      <c r="DB1656" s="5"/>
      <c r="DC1656" s="5"/>
      <c r="DD1656" s="5"/>
      <c r="DE1656" s="5"/>
      <c r="DF1656" s="5"/>
      <c r="DG1656" s="5"/>
      <c r="DH1656" s="5"/>
      <c r="DI1656" s="5"/>
      <c r="DJ1656" s="5"/>
      <c r="DK1656" s="5"/>
      <c r="DL1656" s="5"/>
    </row>
    <row r="1657" spans="1:116" s="1" customFormat="1" ht="34.5" customHeight="1">
      <c r="A1657" s="13"/>
      <c r="B1657" s="120">
        <v>1</v>
      </c>
      <c r="C1657" s="224" t="s">
        <v>2314</v>
      </c>
      <c r="D1657" s="225" t="s">
        <v>2315</v>
      </c>
      <c r="E1657" s="303">
        <v>15100</v>
      </c>
      <c r="F1657" s="303">
        <v>5100</v>
      </c>
      <c r="G1657" s="29"/>
      <c r="H1657" s="45">
        <f aca="true" t="shared" si="31" ref="H1657:H1719">E1657-F1657</f>
        <v>10000</v>
      </c>
      <c r="I1657" s="317" t="s">
        <v>4309</v>
      </c>
      <c r="J1657" s="24"/>
      <c r="K1657" s="24"/>
      <c r="L1657" s="24"/>
      <c r="M1657" s="24"/>
      <c r="N1657" s="24"/>
      <c r="O1657" s="320" t="s">
        <v>348</v>
      </c>
      <c r="P1657" s="225" t="s">
        <v>4317</v>
      </c>
      <c r="Q1657" s="130"/>
      <c r="R1657" s="24"/>
      <c r="S1657" s="5"/>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c r="AP1657" s="5"/>
      <c r="AQ1657" s="5"/>
      <c r="AR1657" s="5"/>
      <c r="AS1657" s="5"/>
      <c r="AT1657" s="5"/>
      <c r="AU1657" s="5"/>
      <c r="AV1657" s="5"/>
      <c r="AW1657" s="5"/>
      <c r="AX1657" s="5"/>
      <c r="AY1657" s="5"/>
      <c r="AZ1657" s="5"/>
      <c r="BA1657" s="5"/>
      <c r="BB1657" s="5"/>
      <c r="BC1657" s="5"/>
      <c r="BD1657" s="5"/>
      <c r="BE1657" s="5"/>
      <c r="BF1657" s="5"/>
      <c r="BG1657" s="5"/>
      <c r="BH1657" s="5"/>
      <c r="BI1657" s="5"/>
      <c r="BJ1657" s="5"/>
      <c r="BK1657" s="5"/>
      <c r="BL1657" s="5"/>
      <c r="BM1657" s="5"/>
      <c r="BN1657" s="5"/>
      <c r="BO1657" s="5"/>
      <c r="BP1657" s="5"/>
      <c r="BQ1657" s="5"/>
      <c r="BR1657" s="5"/>
      <c r="BS1657" s="5"/>
      <c r="BT1657" s="5"/>
      <c r="BU1657" s="5"/>
      <c r="BV1657" s="5"/>
      <c r="BW1657" s="5"/>
      <c r="BX1657" s="5"/>
      <c r="BY1657" s="5"/>
      <c r="BZ1657" s="5"/>
      <c r="CA1657" s="5"/>
      <c r="CB1657" s="5"/>
      <c r="CC1657" s="5"/>
      <c r="CD1657" s="5"/>
      <c r="CE1657" s="5"/>
      <c r="CF1657" s="5"/>
      <c r="CG1657" s="5"/>
      <c r="CH1657" s="5"/>
      <c r="CI1657" s="5"/>
      <c r="CJ1657" s="5"/>
      <c r="CK1657" s="5"/>
      <c r="CL1657" s="5"/>
      <c r="CM1657" s="5"/>
      <c r="CN1657" s="5"/>
      <c r="CO1657" s="5"/>
      <c r="CP1657" s="5"/>
      <c r="CQ1657" s="5"/>
      <c r="CR1657" s="5"/>
      <c r="CS1657" s="5"/>
      <c r="CT1657" s="5"/>
      <c r="CU1657" s="5"/>
      <c r="CV1657" s="5"/>
      <c r="CW1657" s="5"/>
      <c r="CX1657" s="5"/>
      <c r="CY1657" s="5"/>
      <c r="CZ1657" s="5"/>
      <c r="DA1657" s="5"/>
      <c r="DB1657" s="5"/>
      <c r="DC1657" s="5"/>
      <c r="DD1657" s="5"/>
      <c r="DE1657" s="5"/>
      <c r="DF1657" s="5"/>
      <c r="DG1657" s="5"/>
      <c r="DH1657" s="5"/>
      <c r="DI1657" s="5"/>
      <c r="DJ1657" s="5"/>
      <c r="DK1657" s="5"/>
      <c r="DL1657" s="5"/>
    </row>
    <row r="1658" spans="1:116" s="1" customFormat="1" ht="34.5" customHeight="1">
      <c r="A1658" s="13"/>
      <c r="B1658" s="121">
        <v>2</v>
      </c>
      <c r="C1658" s="226" t="s">
        <v>322</v>
      </c>
      <c r="D1658" s="227" t="s">
        <v>2316</v>
      </c>
      <c r="E1658" s="304">
        <v>6368</v>
      </c>
      <c r="F1658" s="304"/>
      <c r="G1658" s="29"/>
      <c r="H1658" s="45">
        <f t="shared" si="31"/>
        <v>6368</v>
      </c>
      <c r="I1658" s="318" t="s">
        <v>4309</v>
      </c>
      <c r="J1658" s="24"/>
      <c r="K1658" s="24"/>
      <c r="L1658" s="24"/>
      <c r="M1658" s="24"/>
      <c r="N1658" s="24"/>
      <c r="O1658" s="321" t="s">
        <v>349</v>
      </c>
      <c r="P1658" s="227" t="s">
        <v>4318</v>
      </c>
      <c r="Q1658" s="131"/>
      <c r="R1658" s="24"/>
      <c r="S1658" s="5"/>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c r="AP1658" s="5"/>
      <c r="AQ1658" s="5"/>
      <c r="AR1658" s="5"/>
      <c r="AS1658" s="5"/>
      <c r="AT1658" s="5"/>
      <c r="AU1658" s="5"/>
      <c r="AV1658" s="5"/>
      <c r="AW1658" s="5"/>
      <c r="AX1658" s="5"/>
      <c r="AY1658" s="5"/>
      <c r="AZ1658" s="5"/>
      <c r="BA1658" s="5"/>
      <c r="BB1658" s="5"/>
      <c r="BC1658" s="5"/>
      <c r="BD1658" s="5"/>
      <c r="BE1658" s="5"/>
      <c r="BF1658" s="5"/>
      <c r="BG1658" s="5"/>
      <c r="BH1658" s="5"/>
      <c r="BI1658" s="5"/>
      <c r="BJ1658" s="5"/>
      <c r="BK1658" s="5"/>
      <c r="BL1658" s="5"/>
      <c r="BM1658" s="5"/>
      <c r="BN1658" s="5"/>
      <c r="BO1658" s="5"/>
      <c r="BP1658" s="5"/>
      <c r="BQ1658" s="5"/>
      <c r="BR1658" s="5"/>
      <c r="BS1658" s="5"/>
      <c r="BT1658" s="5"/>
      <c r="BU1658" s="5"/>
      <c r="BV1658" s="5"/>
      <c r="BW1658" s="5"/>
      <c r="BX1658" s="5"/>
      <c r="BY1658" s="5"/>
      <c r="BZ1658" s="5"/>
      <c r="CA1658" s="5"/>
      <c r="CB1658" s="5"/>
      <c r="CC1658" s="5"/>
      <c r="CD1658" s="5"/>
      <c r="CE1658" s="5"/>
      <c r="CF1658" s="5"/>
      <c r="CG1658" s="5"/>
      <c r="CH1658" s="5"/>
      <c r="CI1658" s="5"/>
      <c r="CJ1658" s="5"/>
      <c r="CK1658" s="5"/>
      <c r="CL1658" s="5"/>
      <c r="CM1658" s="5"/>
      <c r="CN1658" s="5"/>
      <c r="CO1658" s="5"/>
      <c r="CP1658" s="5"/>
      <c r="CQ1658" s="5"/>
      <c r="CR1658" s="5"/>
      <c r="CS1658" s="5"/>
      <c r="CT1658" s="5"/>
      <c r="CU1658" s="5"/>
      <c r="CV1658" s="5"/>
      <c r="CW1658" s="5"/>
      <c r="CX1658" s="5"/>
      <c r="CY1658" s="5"/>
      <c r="CZ1658" s="5"/>
      <c r="DA1658" s="5"/>
      <c r="DB1658" s="5"/>
      <c r="DC1658" s="5"/>
      <c r="DD1658" s="5"/>
      <c r="DE1658" s="5"/>
      <c r="DF1658" s="5"/>
      <c r="DG1658" s="5"/>
      <c r="DH1658" s="5"/>
      <c r="DI1658" s="5"/>
      <c r="DJ1658" s="5"/>
      <c r="DK1658" s="5"/>
      <c r="DL1658" s="5"/>
    </row>
    <row r="1659" spans="1:116" s="1" customFormat="1" ht="34.5" customHeight="1">
      <c r="A1659" s="13"/>
      <c r="B1659" s="121">
        <v>3</v>
      </c>
      <c r="C1659" s="226" t="s">
        <v>2317</v>
      </c>
      <c r="D1659" s="227" t="s">
        <v>1314</v>
      </c>
      <c r="E1659" s="304">
        <v>9851</v>
      </c>
      <c r="F1659" s="304"/>
      <c r="G1659" s="29"/>
      <c r="H1659" s="45">
        <f t="shared" si="31"/>
        <v>9851</v>
      </c>
      <c r="I1659" s="318" t="s">
        <v>4309</v>
      </c>
      <c r="J1659" s="24"/>
      <c r="K1659" s="24"/>
      <c r="L1659" s="24"/>
      <c r="M1659" s="24"/>
      <c r="N1659" s="24"/>
      <c r="O1659" s="321" t="s">
        <v>350</v>
      </c>
      <c r="P1659" s="227" t="s">
        <v>4319</v>
      </c>
      <c r="Q1659" s="131"/>
      <c r="R1659" s="24"/>
      <c r="S1659" s="5"/>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c r="AP1659" s="5"/>
      <c r="AQ1659" s="5"/>
      <c r="AR1659" s="5"/>
      <c r="AS1659" s="5"/>
      <c r="AT1659" s="5"/>
      <c r="AU1659" s="5"/>
      <c r="AV1659" s="5"/>
      <c r="AW1659" s="5"/>
      <c r="AX1659" s="5"/>
      <c r="AY1659" s="5"/>
      <c r="AZ1659" s="5"/>
      <c r="BA1659" s="5"/>
      <c r="BB1659" s="5"/>
      <c r="BC1659" s="5"/>
      <c r="BD1659" s="5"/>
      <c r="BE1659" s="5"/>
      <c r="BF1659" s="5"/>
      <c r="BG1659" s="5"/>
      <c r="BH1659" s="5"/>
      <c r="BI1659" s="5"/>
      <c r="BJ1659" s="5"/>
      <c r="BK1659" s="5"/>
      <c r="BL1659" s="5"/>
      <c r="BM1659" s="5"/>
      <c r="BN1659" s="5"/>
      <c r="BO1659" s="5"/>
      <c r="BP1659" s="5"/>
      <c r="BQ1659" s="5"/>
      <c r="BR1659" s="5"/>
      <c r="BS1659" s="5"/>
      <c r="BT1659" s="5"/>
      <c r="BU1659" s="5"/>
      <c r="BV1659" s="5"/>
      <c r="BW1659" s="5"/>
      <c r="BX1659" s="5"/>
      <c r="BY1659" s="5"/>
      <c r="BZ1659" s="5"/>
      <c r="CA1659" s="5"/>
      <c r="CB1659" s="5"/>
      <c r="CC1659" s="5"/>
      <c r="CD1659" s="5"/>
      <c r="CE1659" s="5"/>
      <c r="CF1659" s="5"/>
      <c r="CG1659" s="5"/>
      <c r="CH1659" s="5"/>
      <c r="CI1659" s="5"/>
      <c r="CJ1659" s="5"/>
      <c r="CK1659" s="5"/>
      <c r="CL1659" s="5"/>
      <c r="CM1659" s="5"/>
      <c r="CN1659" s="5"/>
      <c r="CO1659" s="5"/>
      <c r="CP1659" s="5"/>
      <c r="CQ1659" s="5"/>
      <c r="CR1659" s="5"/>
      <c r="CS1659" s="5"/>
      <c r="CT1659" s="5"/>
      <c r="CU1659" s="5"/>
      <c r="CV1659" s="5"/>
      <c r="CW1659" s="5"/>
      <c r="CX1659" s="5"/>
      <c r="CY1659" s="5"/>
      <c r="CZ1659" s="5"/>
      <c r="DA1659" s="5"/>
      <c r="DB1659" s="5"/>
      <c r="DC1659" s="5"/>
      <c r="DD1659" s="5"/>
      <c r="DE1659" s="5"/>
      <c r="DF1659" s="5"/>
      <c r="DG1659" s="5"/>
      <c r="DH1659" s="5"/>
      <c r="DI1659" s="5"/>
      <c r="DJ1659" s="5"/>
      <c r="DK1659" s="5"/>
      <c r="DL1659" s="5"/>
    </row>
    <row r="1660" spans="1:116" s="1" customFormat="1" ht="56.25" customHeight="1">
      <c r="A1660" s="13"/>
      <c r="B1660" s="120">
        <v>4</v>
      </c>
      <c r="C1660" s="226" t="s">
        <v>2318</v>
      </c>
      <c r="D1660" s="227" t="s">
        <v>2319</v>
      </c>
      <c r="E1660" s="304">
        <v>6275</v>
      </c>
      <c r="F1660" s="304"/>
      <c r="G1660" s="16"/>
      <c r="H1660" s="45">
        <f t="shared" si="31"/>
        <v>6275</v>
      </c>
      <c r="I1660" s="318" t="s">
        <v>4309</v>
      </c>
      <c r="J1660" s="24"/>
      <c r="K1660" s="24"/>
      <c r="L1660" s="24"/>
      <c r="M1660" s="24"/>
      <c r="N1660" s="24"/>
      <c r="O1660" s="321" t="s">
        <v>4320</v>
      </c>
      <c r="P1660" s="227" t="s">
        <v>4321</v>
      </c>
      <c r="Q1660" s="132"/>
      <c r="R1660" s="24"/>
      <c r="S1660" s="5"/>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c r="AT1660" s="5"/>
      <c r="AU1660" s="5"/>
      <c r="AV1660" s="5"/>
      <c r="AW1660" s="5"/>
      <c r="AX1660" s="5"/>
      <c r="AY1660" s="5"/>
      <c r="AZ1660" s="5"/>
      <c r="BA1660" s="5"/>
      <c r="BB1660" s="5"/>
      <c r="BC1660" s="5"/>
      <c r="BD1660" s="5"/>
      <c r="BE1660" s="5"/>
      <c r="BF1660" s="5"/>
      <c r="BG1660" s="5"/>
      <c r="BH1660" s="5"/>
      <c r="BI1660" s="5"/>
      <c r="BJ1660" s="5"/>
      <c r="BK1660" s="5"/>
      <c r="BL1660" s="5"/>
      <c r="BM1660" s="5"/>
      <c r="BN1660" s="5"/>
      <c r="BO1660" s="5"/>
      <c r="BP1660" s="5"/>
      <c r="BQ1660" s="5"/>
      <c r="BR1660" s="5"/>
      <c r="BS1660" s="5"/>
      <c r="BT1660" s="5"/>
      <c r="BU1660" s="5"/>
      <c r="BV1660" s="5"/>
      <c r="BW1660" s="5"/>
      <c r="BX1660" s="5"/>
      <c r="BY1660" s="5"/>
      <c r="BZ1660" s="5"/>
      <c r="CA1660" s="5"/>
      <c r="CB1660" s="5"/>
      <c r="CC1660" s="5"/>
      <c r="CD1660" s="5"/>
      <c r="CE1660" s="5"/>
      <c r="CF1660" s="5"/>
      <c r="CG1660" s="5"/>
      <c r="CH1660" s="5"/>
      <c r="CI1660" s="5"/>
      <c r="CJ1660" s="5"/>
      <c r="CK1660" s="5"/>
      <c r="CL1660" s="5"/>
      <c r="CM1660" s="5"/>
      <c r="CN1660" s="5"/>
      <c r="CO1660" s="5"/>
      <c r="CP1660" s="5"/>
      <c r="CQ1660" s="5"/>
      <c r="CR1660" s="5"/>
      <c r="CS1660" s="5"/>
      <c r="CT1660" s="5"/>
      <c r="CU1660" s="5"/>
      <c r="CV1660" s="5"/>
      <c r="CW1660" s="5"/>
      <c r="CX1660" s="5"/>
      <c r="CY1660" s="5"/>
      <c r="CZ1660" s="5"/>
      <c r="DA1660" s="5"/>
      <c r="DB1660" s="5"/>
      <c r="DC1660" s="5"/>
      <c r="DD1660" s="5"/>
      <c r="DE1660" s="5"/>
      <c r="DF1660" s="5"/>
      <c r="DG1660" s="5"/>
      <c r="DH1660" s="5"/>
      <c r="DI1660" s="5"/>
      <c r="DJ1660" s="5"/>
      <c r="DK1660" s="5"/>
      <c r="DL1660" s="5"/>
    </row>
    <row r="1661" spans="1:116" s="1" customFormat="1" ht="34.5" customHeight="1">
      <c r="A1661" s="13"/>
      <c r="B1661" s="121">
        <v>5</v>
      </c>
      <c r="C1661" s="226" t="s">
        <v>2320</v>
      </c>
      <c r="D1661" s="227" t="s">
        <v>1325</v>
      </c>
      <c r="E1661" s="304">
        <v>3386</v>
      </c>
      <c r="F1661" s="304"/>
      <c r="G1661" s="29"/>
      <c r="H1661" s="45">
        <f t="shared" si="31"/>
        <v>3386</v>
      </c>
      <c r="I1661" s="318" t="s">
        <v>4309</v>
      </c>
      <c r="J1661" s="24"/>
      <c r="K1661" s="24"/>
      <c r="L1661" s="24"/>
      <c r="M1661" s="24"/>
      <c r="N1661" s="24"/>
      <c r="O1661" s="321" t="s">
        <v>351</v>
      </c>
      <c r="P1661" s="227" t="s">
        <v>4322</v>
      </c>
      <c r="Q1661" s="133"/>
      <c r="R1661" s="24"/>
      <c r="S1661" s="5"/>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c r="AP1661" s="5"/>
      <c r="AQ1661" s="5"/>
      <c r="AR1661" s="5"/>
      <c r="AS1661" s="5"/>
      <c r="AT1661" s="5"/>
      <c r="AU1661" s="5"/>
      <c r="AV1661" s="5"/>
      <c r="AW1661" s="5"/>
      <c r="AX1661" s="5"/>
      <c r="AY1661" s="5"/>
      <c r="AZ1661" s="5"/>
      <c r="BA1661" s="5"/>
      <c r="BB1661" s="5"/>
      <c r="BC1661" s="5"/>
      <c r="BD1661" s="5"/>
      <c r="BE1661" s="5"/>
      <c r="BF1661" s="5"/>
      <c r="BG1661" s="5"/>
      <c r="BH1661" s="5"/>
      <c r="BI1661" s="5"/>
      <c r="BJ1661" s="5"/>
      <c r="BK1661" s="5"/>
      <c r="BL1661" s="5"/>
      <c r="BM1661" s="5"/>
      <c r="BN1661" s="5"/>
      <c r="BO1661" s="5"/>
      <c r="BP1661" s="5"/>
      <c r="BQ1661" s="5"/>
      <c r="BR1661" s="5"/>
      <c r="BS1661" s="5"/>
      <c r="BT1661" s="5"/>
      <c r="BU1661" s="5"/>
      <c r="BV1661" s="5"/>
      <c r="BW1661" s="5"/>
      <c r="BX1661" s="5"/>
      <c r="BY1661" s="5"/>
      <c r="BZ1661" s="5"/>
      <c r="CA1661" s="5"/>
      <c r="CB1661" s="5"/>
      <c r="CC1661" s="5"/>
      <c r="CD1661" s="5"/>
      <c r="CE1661" s="5"/>
      <c r="CF1661" s="5"/>
      <c r="CG1661" s="5"/>
      <c r="CH1661" s="5"/>
      <c r="CI1661" s="5"/>
      <c r="CJ1661" s="5"/>
      <c r="CK1661" s="5"/>
      <c r="CL1661" s="5"/>
      <c r="CM1661" s="5"/>
      <c r="CN1661" s="5"/>
      <c r="CO1661" s="5"/>
      <c r="CP1661" s="5"/>
      <c r="CQ1661" s="5"/>
      <c r="CR1661" s="5"/>
      <c r="CS1661" s="5"/>
      <c r="CT1661" s="5"/>
      <c r="CU1661" s="5"/>
      <c r="CV1661" s="5"/>
      <c r="CW1661" s="5"/>
      <c r="CX1661" s="5"/>
      <c r="CY1661" s="5"/>
      <c r="CZ1661" s="5"/>
      <c r="DA1661" s="5"/>
      <c r="DB1661" s="5"/>
      <c r="DC1661" s="5"/>
      <c r="DD1661" s="5"/>
      <c r="DE1661" s="5"/>
      <c r="DF1661" s="5"/>
      <c r="DG1661" s="5"/>
      <c r="DH1661" s="5"/>
      <c r="DI1661" s="5"/>
      <c r="DJ1661" s="5"/>
      <c r="DK1661" s="5"/>
      <c r="DL1661" s="5"/>
    </row>
    <row r="1662" spans="1:116" s="1" customFormat="1" ht="34.5" customHeight="1">
      <c r="A1662" s="13"/>
      <c r="B1662" s="121">
        <v>6</v>
      </c>
      <c r="C1662" s="226" t="s">
        <v>323</v>
      </c>
      <c r="D1662" s="226" t="s">
        <v>2321</v>
      </c>
      <c r="E1662" s="305">
        <v>4000</v>
      </c>
      <c r="F1662" s="305"/>
      <c r="G1662" s="29"/>
      <c r="H1662" s="45">
        <f t="shared" si="31"/>
        <v>4000</v>
      </c>
      <c r="I1662" s="318" t="s">
        <v>4309</v>
      </c>
      <c r="J1662" s="24"/>
      <c r="K1662" s="24"/>
      <c r="L1662" s="24"/>
      <c r="M1662" s="24"/>
      <c r="N1662" s="24"/>
      <c r="O1662" s="321" t="s">
        <v>4323</v>
      </c>
      <c r="P1662" s="322" t="s">
        <v>4324</v>
      </c>
      <c r="Q1662" s="133"/>
      <c r="R1662" s="24"/>
      <c r="S1662" s="5"/>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c r="AT1662" s="5"/>
      <c r="AU1662" s="5"/>
      <c r="AV1662" s="5"/>
      <c r="AW1662" s="5"/>
      <c r="AX1662" s="5"/>
      <c r="AY1662" s="5"/>
      <c r="AZ1662" s="5"/>
      <c r="BA1662" s="5"/>
      <c r="BB1662" s="5"/>
      <c r="BC1662" s="5"/>
      <c r="BD1662" s="5"/>
      <c r="BE1662" s="5"/>
      <c r="BF1662" s="5"/>
      <c r="BG1662" s="5"/>
      <c r="BH1662" s="5"/>
      <c r="BI1662" s="5"/>
      <c r="BJ1662" s="5"/>
      <c r="BK1662" s="5"/>
      <c r="BL1662" s="5"/>
      <c r="BM1662" s="5"/>
      <c r="BN1662" s="5"/>
      <c r="BO1662" s="5"/>
      <c r="BP1662" s="5"/>
      <c r="BQ1662" s="5"/>
      <c r="BR1662" s="5"/>
      <c r="BS1662" s="5"/>
      <c r="BT1662" s="5"/>
      <c r="BU1662" s="5"/>
      <c r="BV1662" s="5"/>
      <c r="BW1662" s="5"/>
      <c r="BX1662" s="5"/>
      <c r="BY1662" s="5"/>
      <c r="BZ1662" s="5"/>
      <c r="CA1662" s="5"/>
      <c r="CB1662" s="5"/>
      <c r="CC1662" s="5"/>
      <c r="CD1662" s="5"/>
      <c r="CE1662" s="5"/>
      <c r="CF1662" s="5"/>
      <c r="CG1662" s="5"/>
      <c r="CH1662" s="5"/>
      <c r="CI1662" s="5"/>
      <c r="CJ1662" s="5"/>
      <c r="CK1662" s="5"/>
      <c r="CL1662" s="5"/>
      <c r="CM1662" s="5"/>
      <c r="CN1662" s="5"/>
      <c r="CO1662" s="5"/>
      <c r="CP1662" s="5"/>
      <c r="CQ1662" s="5"/>
      <c r="CR1662" s="5"/>
      <c r="CS1662" s="5"/>
      <c r="CT1662" s="5"/>
      <c r="CU1662" s="5"/>
      <c r="CV1662" s="5"/>
      <c r="CW1662" s="5"/>
      <c r="CX1662" s="5"/>
      <c r="CY1662" s="5"/>
      <c r="CZ1662" s="5"/>
      <c r="DA1662" s="5"/>
      <c r="DB1662" s="5"/>
      <c r="DC1662" s="5"/>
      <c r="DD1662" s="5"/>
      <c r="DE1662" s="5"/>
      <c r="DF1662" s="5"/>
      <c r="DG1662" s="5"/>
      <c r="DH1662" s="5"/>
      <c r="DI1662" s="5"/>
      <c r="DJ1662" s="5"/>
      <c r="DK1662" s="5"/>
      <c r="DL1662" s="5"/>
    </row>
    <row r="1663" spans="1:116" s="1" customFormat="1" ht="34.5" customHeight="1">
      <c r="A1663" s="13"/>
      <c r="B1663" s="120">
        <v>7</v>
      </c>
      <c r="C1663" s="226" t="s">
        <v>324</v>
      </c>
      <c r="D1663" s="226" t="s">
        <v>2322</v>
      </c>
      <c r="E1663" s="305">
        <v>5200</v>
      </c>
      <c r="F1663" s="305">
        <v>1200</v>
      </c>
      <c r="G1663" s="29"/>
      <c r="H1663" s="45">
        <f t="shared" si="31"/>
        <v>4000</v>
      </c>
      <c r="I1663" s="318" t="s">
        <v>4309</v>
      </c>
      <c r="J1663" s="24"/>
      <c r="K1663" s="24"/>
      <c r="L1663" s="24"/>
      <c r="M1663" s="24"/>
      <c r="N1663" s="24"/>
      <c r="O1663" s="321" t="s">
        <v>352</v>
      </c>
      <c r="P1663" s="322" t="s">
        <v>4325</v>
      </c>
      <c r="Q1663" s="133"/>
      <c r="R1663" s="24"/>
      <c r="S1663" s="5"/>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c r="AP1663" s="5"/>
      <c r="AQ1663" s="5"/>
      <c r="AR1663" s="5"/>
      <c r="AS1663" s="5"/>
      <c r="AT1663" s="5"/>
      <c r="AU1663" s="5"/>
      <c r="AV1663" s="5"/>
      <c r="AW1663" s="5"/>
      <c r="AX1663" s="5"/>
      <c r="AY1663" s="5"/>
      <c r="AZ1663" s="5"/>
      <c r="BA1663" s="5"/>
      <c r="BB1663" s="5"/>
      <c r="BC1663" s="5"/>
      <c r="BD1663" s="5"/>
      <c r="BE1663" s="5"/>
      <c r="BF1663" s="5"/>
      <c r="BG1663" s="5"/>
      <c r="BH1663" s="5"/>
      <c r="BI1663" s="5"/>
      <c r="BJ1663" s="5"/>
      <c r="BK1663" s="5"/>
      <c r="BL1663" s="5"/>
      <c r="BM1663" s="5"/>
      <c r="BN1663" s="5"/>
      <c r="BO1663" s="5"/>
      <c r="BP1663" s="5"/>
      <c r="BQ1663" s="5"/>
      <c r="BR1663" s="5"/>
      <c r="BS1663" s="5"/>
      <c r="BT1663" s="5"/>
      <c r="BU1663" s="5"/>
      <c r="BV1663" s="5"/>
      <c r="BW1663" s="5"/>
      <c r="BX1663" s="5"/>
      <c r="BY1663" s="5"/>
      <c r="BZ1663" s="5"/>
      <c r="CA1663" s="5"/>
      <c r="CB1663" s="5"/>
      <c r="CC1663" s="5"/>
      <c r="CD1663" s="5"/>
      <c r="CE1663" s="5"/>
      <c r="CF1663" s="5"/>
      <c r="CG1663" s="5"/>
      <c r="CH1663" s="5"/>
      <c r="CI1663" s="5"/>
      <c r="CJ1663" s="5"/>
      <c r="CK1663" s="5"/>
      <c r="CL1663" s="5"/>
      <c r="CM1663" s="5"/>
      <c r="CN1663" s="5"/>
      <c r="CO1663" s="5"/>
      <c r="CP1663" s="5"/>
      <c r="CQ1663" s="5"/>
      <c r="CR1663" s="5"/>
      <c r="CS1663" s="5"/>
      <c r="CT1663" s="5"/>
      <c r="CU1663" s="5"/>
      <c r="CV1663" s="5"/>
      <c r="CW1663" s="5"/>
      <c r="CX1663" s="5"/>
      <c r="CY1663" s="5"/>
      <c r="CZ1663" s="5"/>
      <c r="DA1663" s="5"/>
      <c r="DB1663" s="5"/>
      <c r="DC1663" s="5"/>
      <c r="DD1663" s="5"/>
      <c r="DE1663" s="5"/>
      <c r="DF1663" s="5"/>
      <c r="DG1663" s="5"/>
      <c r="DH1663" s="5"/>
      <c r="DI1663" s="5"/>
      <c r="DJ1663" s="5"/>
      <c r="DK1663" s="5"/>
      <c r="DL1663" s="5"/>
    </row>
    <row r="1664" spans="1:116" s="1" customFormat="1" ht="34.5" customHeight="1">
      <c r="A1664" s="13"/>
      <c r="B1664" s="121">
        <v>8</v>
      </c>
      <c r="C1664" s="226" t="s">
        <v>1309</v>
      </c>
      <c r="D1664" s="227" t="s">
        <v>1310</v>
      </c>
      <c r="E1664" s="306">
        <v>3845</v>
      </c>
      <c r="F1664" s="304"/>
      <c r="G1664" s="29"/>
      <c r="H1664" s="45">
        <f t="shared" si="31"/>
        <v>3845</v>
      </c>
      <c r="I1664" s="318" t="s">
        <v>4310</v>
      </c>
      <c r="J1664" s="24"/>
      <c r="K1664" s="24"/>
      <c r="L1664" s="24"/>
      <c r="M1664" s="24"/>
      <c r="N1664" s="24"/>
      <c r="O1664" s="321" t="s">
        <v>1469</v>
      </c>
      <c r="P1664" s="227" t="s">
        <v>4326</v>
      </c>
      <c r="Q1664" s="133"/>
      <c r="R1664" s="24"/>
      <c r="S1664" s="5"/>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c r="AT1664" s="5"/>
      <c r="AU1664" s="5"/>
      <c r="AV1664" s="5"/>
      <c r="AW1664" s="5"/>
      <c r="AX1664" s="5"/>
      <c r="AY1664" s="5"/>
      <c r="AZ1664" s="5"/>
      <c r="BA1664" s="5"/>
      <c r="BB1664" s="5"/>
      <c r="BC1664" s="5"/>
      <c r="BD1664" s="5"/>
      <c r="BE1664" s="5"/>
      <c r="BF1664" s="5"/>
      <c r="BG1664" s="5"/>
      <c r="BH1664" s="5"/>
      <c r="BI1664" s="5"/>
      <c r="BJ1664" s="5"/>
      <c r="BK1664" s="5"/>
      <c r="BL1664" s="5"/>
      <c r="BM1664" s="5"/>
      <c r="BN1664" s="5"/>
      <c r="BO1664" s="5"/>
      <c r="BP1664" s="5"/>
      <c r="BQ1664" s="5"/>
      <c r="BR1664" s="5"/>
      <c r="BS1664" s="5"/>
      <c r="BT1664" s="5"/>
      <c r="BU1664" s="5"/>
      <c r="BV1664" s="5"/>
      <c r="BW1664" s="5"/>
      <c r="BX1664" s="5"/>
      <c r="BY1664" s="5"/>
      <c r="BZ1664" s="5"/>
      <c r="CA1664" s="5"/>
      <c r="CB1664" s="5"/>
      <c r="CC1664" s="5"/>
      <c r="CD1664" s="5"/>
      <c r="CE1664" s="5"/>
      <c r="CF1664" s="5"/>
      <c r="CG1664" s="5"/>
      <c r="CH1664" s="5"/>
      <c r="CI1664" s="5"/>
      <c r="CJ1664" s="5"/>
      <c r="CK1664" s="5"/>
      <c r="CL1664" s="5"/>
      <c r="CM1664" s="5"/>
      <c r="CN1664" s="5"/>
      <c r="CO1664" s="5"/>
      <c r="CP1664" s="5"/>
      <c r="CQ1664" s="5"/>
      <c r="CR1664" s="5"/>
      <c r="CS1664" s="5"/>
      <c r="CT1664" s="5"/>
      <c r="CU1664" s="5"/>
      <c r="CV1664" s="5"/>
      <c r="CW1664" s="5"/>
      <c r="CX1664" s="5"/>
      <c r="CY1664" s="5"/>
      <c r="CZ1664" s="5"/>
      <c r="DA1664" s="5"/>
      <c r="DB1664" s="5"/>
      <c r="DC1664" s="5"/>
      <c r="DD1664" s="5"/>
      <c r="DE1664" s="5"/>
      <c r="DF1664" s="5"/>
      <c r="DG1664" s="5"/>
      <c r="DH1664" s="5"/>
      <c r="DI1664" s="5"/>
      <c r="DJ1664" s="5"/>
      <c r="DK1664" s="5"/>
      <c r="DL1664" s="5"/>
    </row>
    <row r="1665" spans="1:116" s="1" customFormat="1" ht="34.5" customHeight="1">
      <c r="A1665" s="13"/>
      <c r="B1665" s="121">
        <v>9</v>
      </c>
      <c r="C1665" s="226" t="s">
        <v>1309</v>
      </c>
      <c r="D1665" s="227" t="s">
        <v>1310</v>
      </c>
      <c r="E1665" s="306">
        <v>2997</v>
      </c>
      <c r="F1665" s="304"/>
      <c r="G1665" s="29"/>
      <c r="H1665" s="45">
        <f t="shared" si="31"/>
        <v>2997</v>
      </c>
      <c r="I1665" s="318" t="s">
        <v>4310</v>
      </c>
      <c r="J1665" s="24"/>
      <c r="K1665" s="24"/>
      <c r="L1665" s="24"/>
      <c r="M1665" s="24"/>
      <c r="N1665" s="24"/>
      <c r="O1665" s="321" t="s">
        <v>1470</v>
      </c>
      <c r="P1665" s="227" t="s">
        <v>4327</v>
      </c>
      <c r="Q1665" s="133"/>
      <c r="R1665" s="24"/>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c r="AX1665" s="5"/>
      <c r="AY1665" s="5"/>
      <c r="AZ1665" s="5"/>
      <c r="BA1665" s="5"/>
      <c r="BB1665" s="5"/>
      <c r="BC1665" s="5"/>
      <c r="BD1665" s="5"/>
      <c r="BE1665" s="5"/>
      <c r="BF1665" s="5"/>
      <c r="BG1665" s="5"/>
      <c r="BH1665" s="5"/>
      <c r="BI1665" s="5"/>
      <c r="BJ1665" s="5"/>
      <c r="BK1665" s="5"/>
      <c r="BL1665" s="5"/>
      <c r="BM1665" s="5"/>
      <c r="BN1665" s="5"/>
      <c r="BO1665" s="5"/>
      <c r="BP1665" s="5"/>
      <c r="BQ1665" s="5"/>
      <c r="BR1665" s="5"/>
      <c r="BS1665" s="5"/>
      <c r="BT1665" s="5"/>
      <c r="BU1665" s="5"/>
      <c r="BV1665" s="5"/>
      <c r="BW1665" s="5"/>
      <c r="BX1665" s="5"/>
      <c r="BY1665" s="5"/>
      <c r="BZ1665" s="5"/>
      <c r="CA1665" s="5"/>
      <c r="CB1665" s="5"/>
      <c r="CC1665" s="5"/>
      <c r="CD1665" s="5"/>
      <c r="CE1665" s="5"/>
      <c r="CF1665" s="5"/>
      <c r="CG1665" s="5"/>
      <c r="CH1665" s="5"/>
      <c r="CI1665" s="5"/>
      <c r="CJ1665" s="5"/>
      <c r="CK1665" s="5"/>
      <c r="CL1665" s="5"/>
      <c r="CM1665" s="5"/>
      <c r="CN1665" s="5"/>
      <c r="CO1665" s="5"/>
      <c r="CP1665" s="5"/>
      <c r="CQ1665" s="5"/>
      <c r="CR1665" s="5"/>
      <c r="CS1665" s="5"/>
      <c r="CT1665" s="5"/>
      <c r="CU1665" s="5"/>
      <c r="CV1665" s="5"/>
      <c r="CW1665" s="5"/>
      <c r="CX1665" s="5"/>
      <c r="CY1665" s="5"/>
      <c r="CZ1665" s="5"/>
      <c r="DA1665" s="5"/>
      <c r="DB1665" s="5"/>
      <c r="DC1665" s="5"/>
      <c r="DD1665" s="5"/>
      <c r="DE1665" s="5"/>
      <c r="DF1665" s="5"/>
      <c r="DG1665" s="5"/>
      <c r="DH1665" s="5"/>
      <c r="DI1665" s="5"/>
      <c r="DJ1665" s="5"/>
      <c r="DK1665" s="5"/>
      <c r="DL1665" s="5"/>
    </row>
    <row r="1666" spans="1:116" s="1" customFormat="1" ht="34.5" customHeight="1">
      <c r="A1666" s="13"/>
      <c r="B1666" s="120">
        <v>10</v>
      </c>
      <c r="C1666" s="226" t="s">
        <v>1311</v>
      </c>
      <c r="D1666" s="227" t="s">
        <v>1312</v>
      </c>
      <c r="E1666" s="306">
        <v>3050</v>
      </c>
      <c r="F1666" s="304"/>
      <c r="G1666" s="16"/>
      <c r="H1666" s="45">
        <f t="shared" si="31"/>
        <v>3050</v>
      </c>
      <c r="I1666" s="318" t="s">
        <v>4311</v>
      </c>
      <c r="J1666" s="24"/>
      <c r="K1666" s="24"/>
      <c r="L1666" s="24"/>
      <c r="M1666" s="24"/>
      <c r="N1666" s="24"/>
      <c r="O1666" s="321" t="s">
        <v>1471</v>
      </c>
      <c r="P1666" s="227" t="s">
        <v>4328</v>
      </c>
      <c r="Q1666" s="133"/>
      <c r="R1666" s="24"/>
      <c r="S1666" s="5"/>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c r="AT1666" s="5"/>
      <c r="AU1666" s="5"/>
      <c r="AV1666" s="5"/>
      <c r="AW1666" s="5"/>
      <c r="AX1666" s="5"/>
      <c r="AY1666" s="5"/>
      <c r="AZ1666" s="5"/>
      <c r="BA1666" s="5"/>
      <c r="BB1666" s="5"/>
      <c r="BC1666" s="5"/>
      <c r="BD1666" s="5"/>
      <c r="BE1666" s="5"/>
      <c r="BF1666" s="5"/>
      <c r="BG1666" s="5"/>
      <c r="BH1666" s="5"/>
      <c r="BI1666" s="5"/>
      <c r="BJ1666" s="5"/>
      <c r="BK1666" s="5"/>
      <c r="BL1666" s="5"/>
      <c r="BM1666" s="5"/>
      <c r="BN1666" s="5"/>
      <c r="BO1666" s="5"/>
      <c r="BP1666" s="5"/>
      <c r="BQ1666" s="5"/>
      <c r="BR1666" s="5"/>
      <c r="BS1666" s="5"/>
      <c r="BT1666" s="5"/>
      <c r="BU1666" s="5"/>
      <c r="BV1666" s="5"/>
      <c r="BW1666" s="5"/>
      <c r="BX1666" s="5"/>
      <c r="BY1666" s="5"/>
      <c r="BZ1666" s="5"/>
      <c r="CA1666" s="5"/>
      <c r="CB1666" s="5"/>
      <c r="CC1666" s="5"/>
      <c r="CD1666" s="5"/>
      <c r="CE1666" s="5"/>
      <c r="CF1666" s="5"/>
      <c r="CG1666" s="5"/>
      <c r="CH1666" s="5"/>
      <c r="CI1666" s="5"/>
      <c r="CJ1666" s="5"/>
      <c r="CK1666" s="5"/>
      <c r="CL1666" s="5"/>
      <c r="CM1666" s="5"/>
      <c r="CN1666" s="5"/>
      <c r="CO1666" s="5"/>
      <c r="CP1666" s="5"/>
      <c r="CQ1666" s="5"/>
      <c r="CR1666" s="5"/>
      <c r="CS1666" s="5"/>
      <c r="CT1666" s="5"/>
      <c r="CU1666" s="5"/>
      <c r="CV1666" s="5"/>
      <c r="CW1666" s="5"/>
      <c r="CX1666" s="5"/>
      <c r="CY1666" s="5"/>
      <c r="CZ1666" s="5"/>
      <c r="DA1666" s="5"/>
      <c r="DB1666" s="5"/>
      <c r="DC1666" s="5"/>
      <c r="DD1666" s="5"/>
      <c r="DE1666" s="5"/>
      <c r="DF1666" s="5"/>
      <c r="DG1666" s="5"/>
      <c r="DH1666" s="5"/>
      <c r="DI1666" s="5"/>
      <c r="DJ1666" s="5"/>
      <c r="DK1666" s="5"/>
      <c r="DL1666" s="5"/>
    </row>
    <row r="1667" spans="1:116" s="1" customFormat="1" ht="34.5" customHeight="1">
      <c r="A1667" s="13"/>
      <c r="B1667" s="121">
        <v>11</v>
      </c>
      <c r="C1667" s="226" t="s">
        <v>1313</v>
      </c>
      <c r="D1667" s="227" t="s">
        <v>1314</v>
      </c>
      <c r="E1667" s="306">
        <v>17648</v>
      </c>
      <c r="F1667" s="304"/>
      <c r="G1667" s="16"/>
      <c r="H1667" s="45">
        <f t="shared" si="31"/>
        <v>17648</v>
      </c>
      <c r="I1667" s="318" t="s">
        <v>4310</v>
      </c>
      <c r="J1667" s="24"/>
      <c r="K1667" s="24"/>
      <c r="L1667" s="24"/>
      <c r="M1667" s="24"/>
      <c r="N1667" s="24"/>
      <c r="O1667" s="321" t="s">
        <v>1472</v>
      </c>
      <c r="P1667" s="227" t="s">
        <v>4329</v>
      </c>
      <c r="Q1667" s="133"/>
      <c r="R1667" s="24"/>
      <c r="S1667" s="5"/>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c r="AP1667" s="5"/>
      <c r="AQ1667" s="5"/>
      <c r="AR1667" s="5"/>
      <c r="AS1667" s="5"/>
      <c r="AT1667" s="5"/>
      <c r="AU1667" s="5"/>
      <c r="AV1667" s="5"/>
      <c r="AW1667" s="5"/>
      <c r="AX1667" s="5"/>
      <c r="AY1667" s="5"/>
      <c r="AZ1667" s="5"/>
      <c r="BA1667" s="5"/>
      <c r="BB1667" s="5"/>
      <c r="BC1667" s="5"/>
      <c r="BD1667" s="5"/>
      <c r="BE1667" s="5"/>
      <c r="BF1667" s="5"/>
      <c r="BG1667" s="5"/>
      <c r="BH1667" s="5"/>
      <c r="BI1667" s="5"/>
      <c r="BJ1667" s="5"/>
      <c r="BK1667" s="5"/>
      <c r="BL1667" s="5"/>
      <c r="BM1667" s="5"/>
      <c r="BN1667" s="5"/>
      <c r="BO1667" s="5"/>
      <c r="BP1667" s="5"/>
      <c r="BQ1667" s="5"/>
      <c r="BR1667" s="5"/>
      <c r="BS1667" s="5"/>
      <c r="BT1667" s="5"/>
      <c r="BU1667" s="5"/>
      <c r="BV1667" s="5"/>
      <c r="BW1667" s="5"/>
      <c r="BX1667" s="5"/>
      <c r="BY1667" s="5"/>
      <c r="BZ1667" s="5"/>
      <c r="CA1667" s="5"/>
      <c r="CB1667" s="5"/>
      <c r="CC1667" s="5"/>
      <c r="CD1667" s="5"/>
      <c r="CE1667" s="5"/>
      <c r="CF1667" s="5"/>
      <c r="CG1667" s="5"/>
      <c r="CH1667" s="5"/>
      <c r="CI1667" s="5"/>
      <c r="CJ1667" s="5"/>
      <c r="CK1667" s="5"/>
      <c r="CL1667" s="5"/>
      <c r="CM1667" s="5"/>
      <c r="CN1667" s="5"/>
      <c r="CO1667" s="5"/>
      <c r="CP1667" s="5"/>
      <c r="CQ1667" s="5"/>
      <c r="CR1667" s="5"/>
      <c r="CS1667" s="5"/>
      <c r="CT1667" s="5"/>
      <c r="CU1667" s="5"/>
      <c r="CV1667" s="5"/>
      <c r="CW1667" s="5"/>
      <c r="CX1667" s="5"/>
      <c r="CY1667" s="5"/>
      <c r="CZ1667" s="5"/>
      <c r="DA1667" s="5"/>
      <c r="DB1667" s="5"/>
      <c r="DC1667" s="5"/>
      <c r="DD1667" s="5"/>
      <c r="DE1667" s="5"/>
      <c r="DF1667" s="5"/>
      <c r="DG1667" s="5"/>
      <c r="DH1667" s="5"/>
      <c r="DI1667" s="5"/>
      <c r="DJ1667" s="5"/>
      <c r="DK1667" s="5"/>
      <c r="DL1667" s="5"/>
    </row>
    <row r="1668" spans="1:116" s="1" customFormat="1" ht="34.5" customHeight="1">
      <c r="A1668" s="13"/>
      <c r="B1668" s="121">
        <v>12</v>
      </c>
      <c r="C1668" s="226" t="s">
        <v>1315</v>
      </c>
      <c r="D1668" s="227" t="s">
        <v>1316</v>
      </c>
      <c r="E1668" s="306">
        <v>6633</v>
      </c>
      <c r="F1668" s="306">
        <f>E1668-1600</f>
        <v>5033</v>
      </c>
      <c r="G1668" s="16"/>
      <c r="H1668" s="45">
        <f t="shared" si="31"/>
        <v>1600</v>
      </c>
      <c r="I1668" s="318" t="s">
        <v>4310</v>
      </c>
      <c r="J1668" s="24"/>
      <c r="K1668" s="24"/>
      <c r="L1668" s="24"/>
      <c r="M1668" s="24"/>
      <c r="N1668" s="24"/>
      <c r="O1668" s="321" t="s">
        <v>1473</v>
      </c>
      <c r="P1668" s="227" t="s">
        <v>4330</v>
      </c>
      <c r="Q1668" s="133"/>
      <c r="R1668" s="24"/>
      <c r="S1668" s="5"/>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c r="AP1668" s="5"/>
      <c r="AQ1668" s="5"/>
      <c r="AR1668" s="5"/>
      <c r="AS1668" s="5"/>
      <c r="AT1668" s="5"/>
      <c r="AU1668" s="5"/>
      <c r="AV1668" s="5"/>
      <c r="AW1668" s="5"/>
      <c r="AX1668" s="5"/>
      <c r="AY1668" s="5"/>
      <c r="AZ1668" s="5"/>
      <c r="BA1668" s="5"/>
      <c r="BB1668" s="5"/>
      <c r="BC1668" s="5"/>
      <c r="BD1668" s="5"/>
      <c r="BE1668" s="5"/>
      <c r="BF1668" s="5"/>
      <c r="BG1668" s="5"/>
      <c r="BH1668" s="5"/>
      <c r="BI1668" s="5"/>
      <c r="BJ1668" s="5"/>
      <c r="BK1668" s="5"/>
      <c r="BL1668" s="5"/>
      <c r="BM1668" s="5"/>
      <c r="BN1668" s="5"/>
      <c r="BO1668" s="5"/>
      <c r="BP1668" s="5"/>
      <c r="BQ1668" s="5"/>
      <c r="BR1668" s="5"/>
      <c r="BS1668" s="5"/>
      <c r="BT1668" s="5"/>
      <c r="BU1668" s="5"/>
      <c r="BV1668" s="5"/>
      <c r="BW1668" s="5"/>
      <c r="BX1668" s="5"/>
      <c r="BY1668" s="5"/>
      <c r="BZ1668" s="5"/>
      <c r="CA1668" s="5"/>
      <c r="CB1668" s="5"/>
      <c r="CC1668" s="5"/>
      <c r="CD1668" s="5"/>
      <c r="CE1668" s="5"/>
      <c r="CF1668" s="5"/>
      <c r="CG1668" s="5"/>
      <c r="CH1668" s="5"/>
      <c r="CI1668" s="5"/>
      <c r="CJ1668" s="5"/>
      <c r="CK1668" s="5"/>
      <c r="CL1668" s="5"/>
      <c r="CM1668" s="5"/>
      <c r="CN1668" s="5"/>
      <c r="CO1668" s="5"/>
      <c r="CP1668" s="5"/>
      <c r="CQ1668" s="5"/>
      <c r="CR1668" s="5"/>
      <c r="CS1668" s="5"/>
      <c r="CT1668" s="5"/>
      <c r="CU1668" s="5"/>
      <c r="CV1668" s="5"/>
      <c r="CW1668" s="5"/>
      <c r="CX1668" s="5"/>
      <c r="CY1668" s="5"/>
      <c r="CZ1668" s="5"/>
      <c r="DA1668" s="5"/>
      <c r="DB1668" s="5"/>
      <c r="DC1668" s="5"/>
      <c r="DD1668" s="5"/>
      <c r="DE1668" s="5"/>
      <c r="DF1668" s="5"/>
      <c r="DG1668" s="5"/>
      <c r="DH1668" s="5"/>
      <c r="DI1668" s="5"/>
      <c r="DJ1668" s="5"/>
      <c r="DK1668" s="5"/>
      <c r="DL1668" s="5"/>
    </row>
    <row r="1669" spans="1:116" s="1" customFormat="1" ht="34.5" customHeight="1">
      <c r="A1669" s="13"/>
      <c r="B1669" s="120">
        <v>13</v>
      </c>
      <c r="C1669" s="226" t="s">
        <v>1317</v>
      </c>
      <c r="D1669" s="227" t="s">
        <v>1314</v>
      </c>
      <c r="E1669" s="306">
        <f>3547+1</f>
        <v>3548</v>
      </c>
      <c r="F1669" s="304"/>
      <c r="G1669" s="16"/>
      <c r="H1669" s="45">
        <f t="shared" si="31"/>
        <v>3548</v>
      </c>
      <c r="I1669" s="318" t="s">
        <v>4310</v>
      </c>
      <c r="J1669" s="24"/>
      <c r="K1669" s="24"/>
      <c r="L1669" s="24"/>
      <c r="M1669" s="24"/>
      <c r="N1669" s="24"/>
      <c r="O1669" s="321" t="s">
        <v>1474</v>
      </c>
      <c r="P1669" s="227" t="s">
        <v>4331</v>
      </c>
      <c r="Q1669" s="133"/>
      <c r="R1669" s="24"/>
      <c r="S1669" s="5"/>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c r="AP1669" s="5"/>
      <c r="AQ1669" s="5"/>
      <c r="AR1669" s="5"/>
      <c r="AS1669" s="5"/>
      <c r="AT1669" s="5"/>
      <c r="AU1669" s="5"/>
      <c r="AV1669" s="5"/>
      <c r="AW1669" s="5"/>
      <c r="AX1669" s="5"/>
      <c r="AY1669" s="5"/>
      <c r="AZ1669" s="5"/>
      <c r="BA1669" s="5"/>
      <c r="BB1669" s="5"/>
      <c r="BC1669" s="5"/>
      <c r="BD1669" s="5"/>
      <c r="BE1669" s="5"/>
      <c r="BF1669" s="5"/>
      <c r="BG1669" s="5"/>
      <c r="BH1669" s="5"/>
      <c r="BI1669" s="5"/>
      <c r="BJ1669" s="5"/>
      <c r="BK1669" s="5"/>
      <c r="BL1669" s="5"/>
      <c r="BM1669" s="5"/>
      <c r="BN1669" s="5"/>
      <c r="BO1669" s="5"/>
      <c r="BP1669" s="5"/>
      <c r="BQ1669" s="5"/>
      <c r="BR1669" s="5"/>
      <c r="BS1669" s="5"/>
      <c r="BT1669" s="5"/>
      <c r="BU1669" s="5"/>
      <c r="BV1669" s="5"/>
      <c r="BW1669" s="5"/>
      <c r="BX1669" s="5"/>
      <c r="BY1669" s="5"/>
      <c r="BZ1669" s="5"/>
      <c r="CA1669" s="5"/>
      <c r="CB1669" s="5"/>
      <c r="CC1669" s="5"/>
      <c r="CD1669" s="5"/>
      <c r="CE1669" s="5"/>
      <c r="CF1669" s="5"/>
      <c r="CG1669" s="5"/>
      <c r="CH1669" s="5"/>
      <c r="CI1669" s="5"/>
      <c r="CJ1669" s="5"/>
      <c r="CK1669" s="5"/>
      <c r="CL1669" s="5"/>
      <c r="CM1669" s="5"/>
      <c r="CN1669" s="5"/>
      <c r="CO1669" s="5"/>
      <c r="CP1669" s="5"/>
      <c r="CQ1669" s="5"/>
      <c r="CR1669" s="5"/>
      <c r="CS1669" s="5"/>
      <c r="CT1669" s="5"/>
      <c r="CU1669" s="5"/>
      <c r="CV1669" s="5"/>
      <c r="CW1669" s="5"/>
      <c r="CX1669" s="5"/>
      <c r="CY1669" s="5"/>
      <c r="CZ1669" s="5"/>
      <c r="DA1669" s="5"/>
      <c r="DB1669" s="5"/>
      <c r="DC1669" s="5"/>
      <c r="DD1669" s="5"/>
      <c r="DE1669" s="5"/>
      <c r="DF1669" s="5"/>
      <c r="DG1669" s="5"/>
      <c r="DH1669" s="5"/>
      <c r="DI1669" s="5"/>
      <c r="DJ1669" s="5"/>
      <c r="DK1669" s="5"/>
      <c r="DL1669" s="5"/>
    </row>
    <row r="1670" spans="1:116" s="1" customFormat="1" ht="34.5" customHeight="1">
      <c r="A1670" s="13"/>
      <c r="B1670" s="121">
        <v>14</v>
      </c>
      <c r="C1670" s="226" t="s">
        <v>1318</v>
      </c>
      <c r="D1670" s="227" t="s">
        <v>1319</v>
      </c>
      <c r="E1670" s="307">
        <v>5454</v>
      </c>
      <c r="F1670" s="304"/>
      <c r="G1670" s="29"/>
      <c r="H1670" s="45">
        <f t="shared" si="31"/>
        <v>5454</v>
      </c>
      <c r="I1670" s="318" t="s">
        <v>4311</v>
      </c>
      <c r="J1670" s="24"/>
      <c r="K1670" s="24"/>
      <c r="L1670" s="24"/>
      <c r="M1670" s="24"/>
      <c r="N1670" s="24"/>
      <c r="O1670" s="321" t="s">
        <v>1475</v>
      </c>
      <c r="P1670" s="226" t="s">
        <v>4332</v>
      </c>
      <c r="Q1670" s="133"/>
      <c r="R1670" s="24"/>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c r="AX1670" s="5"/>
      <c r="AY1670" s="5"/>
      <c r="AZ1670" s="5"/>
      <c r="BA1670" s="5"/>
      <c r="BB1670" s="5"/>
      <c r="BC1670" s="5"/>
      <c r="BD1670" s="5"/>
      <c r="BE1670" s="5"/>
      <c r="BF1670" s="5"/>
      <c r="BG1670" s="5"/>
      <c r="BH1670" s="5"/>
      <c r="BI1670" s="5"/>
      <c r="BJ1670" s="5"/>
      <c r="BK1670" s="5"/>
      <c r="BL1670" s="5"/>
      <c r="BM1670" s="5"/>
      <c r="BN1670" s="5"/>
      <c r="BO1670" s="5"/>
      <c r="BP1670" s="5"/>
      <c r="BQ1670" s="5"/>
      <c r="BR1670" s="5"/>
      <c r="BS1670" s="5"/>
      <c r="BT1670" s="5"/>
      <c r="BU1670" s="5"/>
      <c r="BV1670" s="5"/>
      <c r="BW1670" s="5"/>
      <c r="BX1670" s="5"/>
      <c r="BY1670" s="5"/>
      <c r="BZ1670" s="5"/>
      <c r="CA1670" s="5"/>
      <c r="CB1670" s="5"/>
      <c r="CC1670" s="5"/>
      <c r="CD1670" s="5"/>
      <c r="CE1670" s="5"/>
      <c r="CF1670" s="5"/>
      <c r="CG1670" s="5"/>
      <c r="CH1670" s="5"/>
      <c r="CI1670" s="5"/>
      <c r="CJ1670" s="5"/>
      <c r="CK1670" s="5"/>
      <c r="CL1670" s="5"/>
      <c r="CM1670" s="5"/>
      <c r="CN1670" s="5"/>
      <c r="CO1670" s="5"/>
      <c r="CP1670" s="5"/>
      <c r="CQ1670" s="5"/>
      <c r="CR1670" s="5"/>
      <c r="CS1670" s="5"/>
      <c r="CT1670" s="5"/>
      <c r="CU1670" s="5"/>
      <c r="CV1670" s="5"/>
      <c r="CW1670" s="5"/>
      <c r="CX1670" s="5"/>
      <c r="CY1670" s="5"/>
      <c r="CZ1670" s="5"/>
      <c r="DA1670" s="5"/>
      <c r="DB1670" s="5"/>
      <c r="DC1670" s="5"/>
      <c r="DD1670" s="5"/>
      <c r="DE1670" s="5"/>
      <c r="DF1670" s="5"/>
      <c r="DG1670" s="5"/>
      <c r="DH1670" s="5"/>
      <c r="DI1670" s="5"/>
      <c r="DJ1670" s="5"/>
      <c r="DK1670" s="5"/>
      <c r="DL1670" s="5"/>
    </row>
    <row r="1671" spans="1:116" s="1" customFormat="1" ht="34.5" customHeight="1">
      <c r="A1671" s="13"/>
      <c r="B1671" s="121">
        <v>15</v>
      </c>
      <c r="C1671" s="226" t="s">
        <v>1320</v>
      </c>
      <c r="D1671" s="227" t="s">
        <v>1323</v>
      </c>
      <c r="E1671" s="306">
        <v>93145</v>
      </c>
      <c r="F1671" s="306">
        <v>2000</v>
      </c>
      <c r="G1671" s="29"/>
      <c r="H1671" s="45">
        <f t="shared" si="31"/>
        <v>91145</v>
      </c>
      <c r="I1671" s="318" t="s">
        <v>4310</v>
      </c>
      <c r="J1671" s="24"/>
      <c r="K1671" s="24"/>
      <c r="L1671" s="24"/>
      <c r="M1671" s="24"/>
      <c r="N1671" s="24"/>
      <c r="O1671" s="321" t="s">
        <v>1476</v>
      </c>
      <c r="P1671" s="227" t="s">
        <v>4333</v>
      </c>
      <c r="Q1671" s="131"/>
      <c r="R1671" s="24"/>
      <c r="S1671" s="5"/>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c r="AP1671" s="5"/>
      <c r="AQ1671" s="5"/>
      <c r="AR1671" s="5"/>
      <c r="AS1671" s="5"/>
      <c r="AT1671" s="5"/>
      <c r="AU1671" s="5"/>
      <c r="AV1671" s="5"/>
      <c r="AW1671" s="5"/>
      <c r="AX1671" s="5"/>
      <c r="AY1671" s="5"/>
      <c r="AZ1671" s="5"/>
      <c r="BA1671" s="5"/>
      <c r="BB1671" s="5"/>
      <c r="BC1671" s="5"/>
      <c r="BD1671" s="5"/>
      <c r="BE1671" s="5"/>
      <c r="BF1671" s="5"/>
      <c r="BG1671" s="5"/>
      <c r="BH1671" s="5"/>
      <c r="BI1671" s="5"/>
      <c r="BJ1671" s="5"/>
      <c r="BK1671" s="5"/>
      <c r="BL1671" s="5"/>
      <c r="BM1671" s="5"/>
      <c r="BN1671" s="5"/>
      <c r="BO1671" s="5"/>
      <c r="BP1671" s="5"/>
      <c r="BQ1671" s="5"/>
      <c r="BR1671" s="5"/>
      <c r="BS1671" s="5"/>
      <c r="BT1671" s="5"/>
      <c r="BU1671" s="5"/>
      <c r="BV1671" s="5"/>
      <c r="BW1671" s="5"/>
      <c r="BX1671" s="5"/>
      <c r="BY1671" s="5"/>
      <c r="BZ1671" s="5"/>
      <c r="CA1671" s="5"/>
      <c r="CB1671" s="5"/>
      <c r="CC1671" s="5"/>
      <c r="CD1671" s="5"/>
      <c r="CE1671" s="5"/>
      <c r="CF1671" s="5"/>
      <c r="CG1671" s="5"/>
      <c r="CH1671" s="5"/>
      <c r="CI1671" s="5"/>
      <c r="CJ1671" s="5"/>
      <c r="CK1671" s="5"/>
      <c r="CL1671" s="5"/>
      <c r="CM1671" s="5"/>
      <c r="CN1671" s="5"/>
      <c r="CO1671" s="5"/>
      <c r="CP1671" s="5"/>
      <c r="CQ1671" s="5"/>
      <c r="CR1671" s="5"/>
      <c r="CS1671" s="5"/>
      <c r="CT1671" s="5"/>
      <c r="CU1671" s="5"/>
      <c r="CV1671" s="5"/>
      <c r="CW1671" s="5"/>
      <c r="CX1671" s="5"/>
      <c r="CY1671" s="5"/>
      <c r="CZ1671" s="5"/>
      <c r="DA1671" s="5"/>
      <c r="DB1671" s="5"/>
      <c r="DC1671" s="5"/>
      <c r="DD1671" s="5"/>
      <c r="DE1671" s="5"/>
      <c r="DF1671" s="5"/>
      <c r="DG1671" s="5"/>
      <c r="DH1671" s="5"/>
      <c r="DI1671" s="5"/>
      <c r="DJ1671" s="5"/>
      <c r="DK1671" s="5"/>
      <c r="DL1671" s="5"/>
    </row>
    <row r="1672" spans="1:116" s="1" customFormat="1" ht="34.5" customHeight="1">
      <c r="A1672" s="13"/>
      <c r="B1672" s="120">
        <v>16</v>
      </c>
      <c r="C1672" s="226" t="s">
        <v>1322</v>
      </c>
      <c r="D1672" s="227" t="s">
        <v>1321</v>
      </c>
      <c r="E1672" s="306">
        <v>4208</v>
      </c>
      <c r="F1672" s="304"/>
      <c r="G1672" s="29"/>
      <c r="H1672" s="45">
        <f t="shared" si="31"/>
        <v>4208</v>
      </c>
      <c r="I1672" s="318" t="s">
        <v>4310</v>
      </c>
      <c r="J1672" s="24"/>
      <c r="K1672" s="24"/>
      <c r="L1672" s="24"/>
      <c r="M1672" s="24"/>
      <c r="N1672" s="24"/>
      <c r="O1672" s="321" t="s">
        <v>1477</v>
      </c>
      <c r="P1672" s="227" t="s">
        <v>4334</v>
      </c>
      <c r="Q1672" s="131"/>
      <c r="R1672" s="24"/>
      <c r="S1672" s="5"/>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c r="AP1672" s="5"/>
      <c r="AQ1672" s="5"/>
      <c r="AR1672" s="5"/>
      <c r="AS1672" s="5"/>
      <c r="AT1672" s="5"/>
      <c r="AU1672" s="5"/>
      <c r="AV1672" s="5"/>
      <c r="AW1672" s="5"/>
      <c r="AX1672" s="5"/>
      <c r="AY1672" s="5"/>
      <c r="AZ1672" s="5"/>
      <c r="BA1672" s="5"/>
      <c r="BB1672" s="5"/>
      <c r="BC1672" s="5"/>
      <c r="BD1672" s="5"/>
      <c r="BE1672" s="5"/>
      <c r="BF1672" s="5"/>
      <c r="BG1672" s="5"/>
      <c r="BH1672" s="5"/>
      <c r="BI1672" s="5"/>
      <c r="BJ1672" s="5"/>
      <c r="BK1672" s="5"/>
      <c r="BL1672" s="5"/>
      <c r="BM1672" s="5"/>
      <c r="BN1672" s="5"/>
      <c r="BO1672" s="5"/>
      <c r="BP1672" s="5"/>
      <c r="BQ1672" s="5"/>
      <c r="BR1672" s="5"/>
      <c r="BS1672" s="5"/>
      <c r="BT1672" s="5"/>
      <c r="BU1672" s="5"/>
      <c r="BV1672" s="5"/>
      <c r="BW1672" s="5"/>
      <c r="BX1672" s="5"/>
      <c r="BY1672" s="5"/>
      <c r="BZ1672" s="5"/>
      <c r="CA1672" s="5"/>
      <c r="CB1672" s="5"/>
      <c r="CC1672" s="5"/>
      <c r="CD1672" s="5"/>
      <c r="CE1672" s="5"/>
      <c r="CF1672" s="5"/>
      <c r="CG1672" s="5"/>
      <c r="CH1672" s="5"/>
      <c r="CI1672" s="5"/>
      <c r="CJ1672" s="5"/>
      <c r="CK1672" s="5"/>
      <c r="CL1672" s="5"/>
      <c r="CM1672" s="5"/>
      <c r="CN1672" s="5"/>
      <c r="CO1672" s="5"/>
      <c r="CP1672" s="5"/>
      <c r="CQ1672" s="5"/>
      <c r="CR1672" s="5"/>
      <c r="CS1672" s="5"/>
      <c r="CT1672" s="5"/>
      <c r="CU1672" s="5"/>
      <c r="CV1672" s="5"/>
      <c r="CW1672" s="5"/>
      <c r="CX1672" s="5"/>
      <c r="CY1672" s="5"/>
      <c r="CZ1672" s="5"/>
      <c r="DA1672" s="5"/>
      <c r="DB1672" s="5"/>
      <c r="DC1672" s="5"/>
      <c r="DD1672" s="5"/>
      <c r="DE1672" s="5"/>
      <c r="DF1672" s="5"/>
      <c r="DG1672" s="5"/>
      <c r="DH1672" s="5"/>
      <c r="DI1672" s="5"/>
      <c r="DJ1672" s="5"/>
      <c r="DK1672" s="5"/>
      <c r="DL1672" s="5"/>
    </row>
    <row r="1673" spans="1:116" s="1" customFormat="1" ht="34.5" customHeight="1">
      <c r="A1673" s="13"/>
      <c r="B1673" s="121">
        <v>17</v>
      </c>
      <c r="C1673" s="226" t="s">
        <v>1324</v>
      </c>
      <c r="D1673" s="227" t="s">
        <v>1325</v>
      </c>
      <c r="E1673" s="306">
        <f>3535+10986+1</f>
        <v>14522</v>
      </c>
      <c r="F1673" s="304"/>
      <c r="G1673" s="29"/>
      <c r="H1673" s="45">
        <f t="shared" si="31"/>
        <v>14522</v>
      </c>
      <c r="I1673" s="318" t="s">
        <v>4310</v>
      </c>
      <c r="J1673" s="24"/>
      <c r="K1673" s="24"/>
      <c r="L1673" s="24"/>
      <c r="M1673" s="24"/>
      <c r="N1673" s="24"/>
      <c r="O1673" s="321" t="s">
        <v>1478</v>
      </c>
      <c r="P1673" s="227" t="s">
        <v>4335</v>
      </c>
      <c r="Q1673" s="131"/>
      <c r="R1673" s="24"/>
      <c r="S1673" s="5"/>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c r="AP1673" s="5"/>
      <c r="AQ1673" s="5"/>
      <c r="AR1673" s="5"/>
      <c r="AS1673" s="5"/>
      <c r="AT1673" s="5"/>
      <c r="AU1673" s="5"/>
      <c r="AV1673" s="5"/>
      <c r="AW1673" s="5"/>
      <c r="AX1673" s="5"/>
      <c r="AY1673" s="5"/>
      <c r="AZ1673" s="5"/>
      <c r="BA1673" s="5"/>
      <c r="BB1673" s="5"/>
      <c r="BC1673" s="5"/>
      <c r="BD1673" s="5"/>
      <c r="BE1673" s="5"/>
      <c r="BF1673" s="5"/>
      <c r="BG1673" s="5"/>
      <c r="BH1673" s="5"/>
      <c r="BI1673" s="5"/>
      <c r="BJ1673" s="5"/>
      <c r="BK1673" s="5"/>
      <c r="BL1673" s="5"/>
      <c r="BM1673" s="5"/>
      <c r="BN1673" s="5"/>
      <c r="BO1673" s="5"/>
      <c r="BP1673" s="5"/>
      <c r="BQ1673" s="5"/>
      <c r="BR1673" s="5"/>
      <c r="BS1673" s="5"/>
      <c r="BT1673" s="5"/>
      <c r="BU1673" s="5"/>
      <c r="BV1673" s="5"/>
      <c r="BW1673" s="5"/>
      <c r="BX1673" s="5"/>
      <c r="BY1673" s="5"/>
      <c r="BZ1673" s="5"/>
      <c r="CA1673" s="5"/>
      <c r="CB1673" s="5"/>
      <c r="CC1673" s="5"/>
      <c r="CD1673" s="5"/>
      <c r="CE1673" s="5"/>
      <c r="CF1673" s="5"/>
      <c r="CG1673" s="5"/>
      <c r="CH1673" s="5"/>
      <c r="CI1673" s="5"/>
      <c r="CJ1673" s="5"/>
      <c r="CK1673" s="5"/>
      <c r="CL1673" s="5"/>
      <c r="CM1673" s="5"/>
      <c r="CN1673" s="5"/>
      <c r="CO1673" s="5"/>
      <c r="CP1673" s="5"/>
      <c r="CQ1673" s="5"/>
      <c r="CR1673" s="5"/>
      <c r="CS1673" s="5"/>
      <c r="CT1673" s="5"/>
      <c r="CU1673" s="5"/>
      <c r="CV1673" s="5"/>
      <c r="CW1673" s="5"/>
      <c r="CX1673" s="5"/>
      <c r="CY1673" s="5"/>
      <c r="CZ1673" s="5"/>
      <c r="DA1673" s="5"/>
      <c r="DB1673" s="5"/>
      <c r="DC1673" s="5"/>
      <c r="DD1673" s="5"/>
      <c r="DE1673" s="5"/>
      <c r="DF1673" s="5"/>
      <c r="DG1673" s="5"/>
      <c r="DH1673" s="5"/>
      <c r="DI1673" s="5"/>
      <c r="DJ1673" s="5"/>
      <c r="DK1673" s="5"/>
      <c r="DL1673" s="5"/>
    </row>
    <row r="1674" spans="1:116" s="1" customFormat="1" ht="34.5" customHeight="1">
      <c r="A1674" s="13"/>
      <c r="B1674" s="121">
        <v>18</v>
      </c>
      <c r="C1674" s="226" t="s">
        <v>1326</v>
      </c>
      <c r="D1674" s="227" t="s">
        <v>1325</v>
      </c>
      <c r="E1674" s="306">
        <v>1723</v>
      </c>
      <c r="F1674" s="304"/>
      <c r="G1674" s="29"/>
      <c r="H1674" s="45">
        <f t="shared" si="31"/>
        <v>1723</v>
      </c>
      <c r="I1674" s="318" t="s">
        <v>4310</v>
      </c>
      <c r="J1674" s="24"/>
      <c r="K1674" s="24"/>
      <c r="L1674" s="24"/>
      <c r="M1674" s="24"/>
      <c r="N1674" s="24"/>
      <c r="O1674" s="321" t="s">
        <v>1479</v>
      </c>
      <c r="P1674" s="227" t="s">
        <v>4336</v>
      </c>
      <c r="Q1674" s="133"/>
      <c r="R1674" s="24"/>
      <c r="S1674" s="5"/>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c r="AP1674" s="5"/>
      <c r="AQ1674" s="5"/>
      <c r="AR1674" s="5"/>
      <c r="AS1674" s="5"/>
      <c r="AT1674" s="5"/>
      <c r="AU1674" s="5"/>
      <c r="AV1674" s="5"/>
      <c r="AW1674" s="5"/>
      <c r="AX1674" s="5"/>
      <c r="AY1674" s="5"/>
      <c r="AZ1674" s="5"/>
      <c r="BA1674" s="5"/>
      <c r="BB1674" s="5"/>
      <c r="BC1674" s="5"/>
      <c r="BD1674" s="5"/>
      <c r="BE1674" s="5"/>
      <c r="BF1674" s="5"/>
      <c r="BG1674" s="5"/>
      <c r="BH1674" s="5"/>
      <c r="BI1674" s="5"/>
      <c r="BJ1674" s="5"/>
      <c r="BK1674" s="5"/>
      <c r="BL1674" s="5"/>
      <c r="BM1674" s="5"/>
      <c r="BN1674" s="5"/>
      <c r="BO1674" s="5"/>
      <c r="BP1674" s="5"/>
      <c r="BQ1674" s="5"/>
      <c r="BR1674" s="5"/>
      <c r="BS1674" s="5"/>
      <c r="BT1674" s="5"/>
      <c r="BU1674" s="5"/>
      <c r="BV1674" s="5"/>
      <c r="BW1674" s="5"/>
      <c r="BX1674" s="5"/>
      <c r="BY1674" s="5"/>
      <c r="BZ1674" s="5"/>
      <c r="CA1674" s="5"/>
      <c r="CB1674" s="5"/>
      <c r="CC1674" s="5"/>
      <c r="CD1674" s="5"/>
      <c r="CE1674" s="5"/>
      <c r="CF1674" s="5"/>
      <c r="CG1674" s="5"/>
      <c r="CH1674" s="5"/>
      <c r="CI1674" s="5"/>
      <c r="CJ1674" s="5"/>
      <c r="CK1674" s="5"/>
      <c r="CL1674" s="5"/>
      <c r="CM1674" s="5"/>
      <c r="CN1674" s="5"/>
      <c r="CO1674" s="5"/>
      <c r="CP1674" s="5"/>
      <c r="CQ1674" s="5"/>
      <c r="CR1674" s="5"/>
      <c r="CS1674" s="5"/>
      <c r="CT1674" s="5"/>
      <c r="CU1674" s="5"/>
      <c r="CV1674" s="5"/>
      <c r="CW1674" s="5"/>
      <c r="CX1674" s="5"/>
      <c r="CY1674" s="5"/>
      <c r="CZ1674" s="5"/>
      <c r="DA1674" s="5"/>
      <c r="DB1674" s="5"/>
      <c r="DC1674" s="5"/>
      <c r="DD1674" s="5"/>
      <c r="DE1674" s="5"/>
      <c r="DF1674" s="5"/>
      <c r="DG1674" s="5"/>
      <c r="DH1674" s="5"/>
      <c r="DI1674" s="5"/>
      <c r="DJ1674" s="5"/>
      <c r="DK1674" s="5"/>
      <c r="DL1674" s="5"/>
    </row>
    <row r="1675" spans="1:116" s="1" customFormat="1" ht="34.5" customHeight="1">
      <c r="A1675" s="13"/>
      <c r="B1675" s="120">
        <v>19</v>
      </c>
      <c r="C1675" s="226" t="s">
        <v>1327</v>
      </c>
      <c r="D1675" s="227" t="s">
        <v>1325</v>
      </c>
      <c r="E1675" s="306">
        <v>2091</v>
      </c>
      <c r="F1675" s="304"/>
      <c r="G1675" s="29"/>
      <c r="H1675" s="45">
        <f t="shared" si="31"/>
        <v>2091</v>
      </c>
      <c r="I1675" s="318" t="s">
        <v>4310</v>
      </c>
      <c r="J1675" s="24"/>
      <c r="K1675" s="24"/>
      <c r="L1675" s="24"/>
      <c r="M1675" s="24"/>
      <c r="N1675" s="24"/>
      <c r="O1675" s="321" t="s">
        <v>1480</v>
      </c>
      <c r="P1675" s="227" t="s">
        <v>4337</v>
      </c>
      <c r="Q1675" s="133"/>
      <c r="R1675" s="24"/>
      <c r="S1675" s="5"/>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c r="AP1675" s="5"/>
      <c r="AQ1675" s="5"/>
      <c r="AR1675" s="5"/>
      <c r="AS1675" s="5"/>
      <c r="AT1675" s="5"/>
      <c r="AU1675" s="5"/>
      <c r="AV1675" s="5"/>
      <c r="AW1675" s="5"/>
      <c r="AX1675" s="5"/>
      <c r="AY1675" s="5"/>
      <c r="AZ1675" s="5"/>
      <c r="BA1675" s="5"/>
      <c r="BB1675" s="5"/>
      <c r="BC1675" s="5"/>
      <c r="BD1675" s="5"/>
      <c r="BE1675" s="5"/>
      <c r="BF1675" s="5"/>
      <c r="BG1675" s="5"/>
      <c r="BH1675" s="5"/>
      <c r="BI1675" s="5"/>
      <c r="BJ1675" s="5"/>
      <c r="BK1675" s="5"/>
      <c r="BL1675" s="5"/>
      <c r="BM1675" s="5"/>
      <c r="BN1675" s="5"/>
      <c r="BO1675" s="5"/>
      <c r="BP1675" s="5"/>
      <c r="BQ1675" s="5"/>
      <c r="BR1675" s="5"/>
      <c r="BS1675" s="5"/>
      <c r="BT1675" s="5"/>
      <c r="BU1675" s="5"/>
      <c r="BV1675" s="5"/>
      <c r="BW1675" s="5"/>
      <c r="BX1675" s="5"/>
      <c r="BY1675" s="5"/>
      <c r="BZ1675" s="5"/>
      <c r="CA1675" s="5"/>
      <c r="CB1675" s="5"/>
      <c r="CC1675" s="5"/>
      <c r="CD1675" s="5"/>
      <c r="CE1675" s="5"/>
      <c r="CF1675" s="5"/>
      <c r="CG1675" s="5"/>
      <c r="CH1675" s="5"/>
      <c r="CI1675" s="5"/>
      <c r="CJ1675" s="5"/>
      <c r="CK1675" s="5"/>
      <c r="CL1675" s="5"/>
      <c r="CM1675" s="5"/>
      <c r="CN1675" s="5"/>
      <c r="CO1675" s="5"/>
      <c r="CP1675" s="5"/>
      <c r="CQ1675" s="5"/>
      <c r="CR1675" s="5"/>
      <c r="CS1675" s="5"/>
      <c r="CT1675" s="5"/>
      <c r="CU1675" s="5"/>
      <c r="CV1675" s="5"/>
      <c r="CW1675" s="5"/>
      <c r="CX1675" s="5"/>
      <c r="CY1675" s="5"/>
      <c r="CZ1675" s="5"/>
      <c r="DA1675" s="5"/>
      <c r="DB1675" s="5"/>
      <c r="DC1675" s="5"/>
      <c r="DD1675" s="5"/>
      <c r="DE1675" s="5"/>
      <c r="DF1675" s="5"/>
      <c r="DG1675" s="5"/>
      <c r="DH1675" s="5"/>
      <c r="DI1675" s="5"/>
      <c r="DJ1675" s="5"/>
      <c r="DK1675" s="5"/>
      <c r="DL1675" s="5"/>
    </row>
    <row r="1676" spans="1:116" s="1" customFormat="1" ht="34.5" customHeight="1">
      <c r="A1676" s="13"/>
      <c r="B1676" s="121">
        <v>20</v>
      </c>
      <c r="C1676" s="227" t="s">
        <v>1328</v>
      </c>
      <c r="D1676" s="227" t="s">
        <v>1325</v>
      </c>
      <c r="E1676" s="306">
        <v>7700</v>
      </c>
      <c r="F1676" s="306">
        <f>E1676-6700</f>
        <v>1000</v>
      </c>
      <c r="G1676" s="29"/>
      <c r="H1676" s="45">
        <f t="shared" si="31"/>
        <v>6700</v>
      </c>
      <c r="I1676" s="318" t="s">
        <v>4310</v>
      </c>
      <c r="J1676" s="24"/>
      <c r="K1676" s="24"/>
      <c r="L1676" s="24"/>
      <c r="M1676" s="24"/>
      <c r="N1676" s="24"/>
      <c r="O1676" s="321" t="s">
        <v>1481</v>
      </c>
      <c r="P1676" s="227" t="s">
        <v>4338</v>
      </c>
      <c r="Q1676" s="133"/>
      <c r="R1676" s="24"/>
      <c r="S1676" s="5"/>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c r="AP1676" s="5"/>
      <c r="AQ1676" s="5"/>
      <c r="AR1676" s="5"/>
      <c r="AS1676" s="5"/>
      <c r="AT1676" s="5"/>
      <c r="AU1676" s="5"/>
      <c r="AV1676" s="5"/>
      <c r="AW1676" s="5"/>
      <c r="AX1676" s="5"/>
      <c r="AY1676" s="5"/>
      <c r="AZ1676" s="5"/>
      <c r="BA1676" s="5"/>
      <c r="BB1676" s="5"/>
      <c r="BC1676" s="5"/>
      <c r="BD1676" s="5"/>
      <c r="BE1676" s="5"/>
      <c r="BF1676" s="5"/>
      <c r="BG1676" s="5"/>
      <c r="BH1676" s="5"/>
      <c r="BI1676" s="5"/>
      <c r="BJ1676" s="5"/>
      <c r="BK1676" s="5"/>
      <c r="BL1676" s="5"/>
      <c r="BM1676" s="5"/>
      <c r="BN1676" s="5"/>
      <c r="BO1676" s="5"/>
      <c r="BP1676" s="5"/>
      <c r="BQ1676" s="5"/>
      <c r="BR1676" s="5"/>
      <c r="BS1676" s="5"/>
      <c r="BT1676" s="5"/>
      <c r="BU1676" s="5"/>
      <c r="BV1676" s="5"/>
      <c r="BW1676" s="5"/>
      <c r="BX1676" s="5"/>
      <c r="BY1676" s="5"/>
      <c r="BZ1676" s="5"/>
      <c r="CA1676" s="5"/>
      <c r="CB1676" s="5"/>
      <c r="CC1676" s="5"/>
      <c r="CD1676" s="5"/>
      <c r="CE1676" s="5"/>
      <c r="CF1676" s="5"/>
      <c r="CG1676" s="5"/>
      <c r="CH1676" s="5"/>
      <c r="CI1676" s="5"/>
      <c r="CJ1676" s="5"/>
      <c r="CK1676" s="5"/>
      <c r="CL1676" s="5"/>
      <c r="CM1676" s="5"/>
      <c r="CN1676" s="5"/>
      <c r="CO1676" s="5"/>
      <c r="CP1676" s="5"/>
      <c r="CQ1676" s="5"/>
      <c r="CR1676" s="5"/>
      <c r="CS1676" s="5"/>
      <c r="CT1676" s="5"/>
      <c r="CU1676" s="5"/>
      <c r="CV1676" s="5"/>
      <c r="CW1676" s="5"/>
      <c r="CX1676" s="5"/>
      <c r="CY1676" s="5"/>
      <c r="CZ1676" s="5"/>
      <c r="DA1676" s="5"/>
      <c r="DB1676" s="5"/>
      <c r="DC1676" s="5"/>
      <c r="DD1676" s="5"/>
      <c r="DE1676" s="5"/>
      <c r="DF1676" s="5"/>
      <c r="DG1676" s="5"/>
      <c r="DH1676" s="5"/>
      <c r="DI1676" s="5"/>
      <c r="DJ1676" s="5"/>
      <c r="DK1676" s="5"/>
      <c r="DL1676" s="5"/>
    </row>
    <row r="1677" spans="1:116" s="1" customFormat="1" ht="34.5" customHeight="1">
      <c r="A1677" s="13"/>
      <c r="B1677" s="121">
        <v>21</v>
      </c>
      <c r="C1677" s="226" t="s">
        <v>1329</v>
      </c>
      <c r="D1677" s="227" t="s">
        <v>1330</v>
      </c>
      <c r="E1677" s="306">
        <v>3389</v>
      </c>
      <c r="F1677" s="304"/>
      <c r="G1677" s="29"/>
      <c r="H1677" s="45">
        <f t="shared" si="31"/>
        <v>3389</v>
      </c>
      <c r="I1677" s="318" t="s">
        <v>4310</v>
      </c>
      <c r="J1677" s="24"/>
      <c r="K1677" s="24"/>
      <c r="L1677" s="24"/>
      <c r="M1677" s="24"/>
      <c r="N1677" s="24"/>
      <c r="O1677" s="321" t="s">
        <v>1482</v>
      </c>
      <c r="P1677" s="227" t="s">
        <v>4339</v>
      </c>
      <c r="Q1677" s="133"/>
      <c r="R1677" s="24"/>
      <c r="S1677" s="5"/>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c r="AT1677" s="5"/>
      <c r="AU1677" s="5"/>
      <c r="AV1677" s="5"/>
      <c r="AW1677" s="5"/>
      <c r="AX1677" s="5"/>
      <c r="AY1677" s="5"/>
      <c r="AZ1677" s="5"/>
      <c r="BA1677" s="5"/>
      <c r="BB1677" s="5"/>
      <c r="BC1677" s="5"/>
      <c r="BD1677" s="5"/>
      <c r="BE1677" s="5"/>
      <c r="BF1677" s="5"/>
      <c r="BG1677" s="5"/>
      <c r="BH1677" s="5"/>
      <c r="BI1677" s="5"/>
      <c r="BJ1677" s="5"/>
      <c r="BK1677" s="5"/>
      <c r="BL1677" s="5"/>
      <c r="BM1677" s="5"/>
      <c r="BN1677" s="5"/>
      <c r="BO1677" s="5"/>
      <c r="BP1677" s="5"/>
      <c r="BQ1677" s="5"/>
      <c r="BR1677" s="5"/>
      <c r="BS1677" s="5"/>
      <c r="BT1677" s="5"/>
      <c r="BU1677" s="5"/>
      <c r="BV1677" s="5"/>
      <c r="BW1677" s="5"/>
      <c r="BX1677" s="5"/>
      <c r="BY1677" s="5"/>
      <c r="BZ1677" s="5"/>
      <c r="CA1677" s="5"/>
      <c r="CB1677" s="5"/>
      <c r="CC1677" s="5"/>
      <c r="CD1677" s="5"/>
      <c r="CE1677" s="5"/>
      <c r="CF1677" s="5"/>
      <c r="CG1677" s="5"/>
      <c r="CH1677" s="5"/>
      <c r="CI1677" s="5"/>
      <c r="CJ1677" s="5"/>
      <c r="CK1677" s="5"/>
      <c r="CL1677" s="5"/>
      <c r="CM1677" s="5"/>
      <c r="CN1677" s="5"/>
      <c r="CO1677" s="5"/>
      <c r="CP1677" s="5"/>
      <c r="CQ1677" s="5"/>
      <c r="CR1677" s="5"/>
      <c r="CS1677" s="5"/>
      <c r="CT1677" s="5"/>
      <c r="CU1677" s="5"/>
      <c r="CV1677" s="5"/>
      <c r="CW1677" s="5"/>
      <c r="CX1677" s="5"/>
      <c r="CY1677" s="5"/>
      <c r="CZ1677" s="5"/>
      <c r="DA1677" s="5"/>
      <c r="DB1677" s="5"/>
      <c r="DC1677" s="5"/>
      <c r="DD1677" s="5"/>
      <c r="DE1677" s="5"/>
      <c r="DF1677" s="5"/>
      <c r="DG1677" s="5"/>
      <c r="DH1677" s="5"/>
      <c r="DI1677" s="5"/>
      <c r="DJ1677" s="5"/>
      <c r="DK1677" s="5"/>
      <c r="DL1677" s="5"/>
    </row>
    <row r="1678" spans="1:116" s="1" customFormat="1" ht="34.5" customHeight="1">
      <c r="A1678" s="13"/>
      <c r="B1678" s="120">
        <v>22</v>
      </c>
      <c r="C1678" s="226" t="s">
        <v>1331</v>
      </c>
      <c r="D1678" s="227" t="s">
        <v>1332</v>
      </c>
      <c r="E1678" s="306">
        <f>400+31932</f>
        <v>32332</v>
      </c>
      <c r="F1678" s="306">
        <v>1400</v>
      </c>
      <c r="G1678" s="29"/>
      <c r="H1678" s="45">
        <f t="shared" si="31"/>
        <v>30932</v>
      </c>
      <c r="I1678" s="318" t="s">
        <v>4310</v>
      </c>
      <c r="J1678" s="24"/>
      <c r="K1678" s="24"/>
      <c r="L1678" s="24"/>
      <c r="M1678" s="24"/>
      <c r="N1678" s="24"/>
      <c r="O1678" s="321" t="s">
        <v>1483</v>
      </c>
      <c r="P1678" s="227" t="s">
        <v>4340</v>
      </c>
      <c r="Q1678" s="133"/>
      <c r="R1678" s="24"/>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c r="BU1678" s="5"/>
      <c r="BV1678" s="5"/>
      <c r="BW1678" s="5"/>
      <c r="BX1678" s="5"/>
      <c r="BY1678" s="5"/>
      <c r="BZ1678" s="5"/>
      <c r="CA1678" s="5"/>
      <c r="CB1678" s="5"/>
      <c r="CC1678" s="5"/>
      <c r="CD1678" s="5"/>
      <c r="CE1678" s="5"/>
      <c r="CF1678" s="5"/>
      <c r="CG1678" s="5"/>
      <c r="CH1678" s="5"/>
      <c r="CI1678" s="5"/>
      <c r="CJ1678" s="5"/>
      <c r="CK1678" s="5"/>
      <c r="CL1678" s="5"/>
      <c r="CM1678" s="5"/>
      <c r="CN1678" s="5"/>
      <c r="CO1678" s="5"/>
      <c r="CP1678" s="5"/>
      <c r="CQ1678" s="5"/>
      <c r="CR1678" s="5"/>
      <c r="CS1678" s="5"/>
      <c r="CT1678" s="5"/>
      <c r="CU1678" s="5"/>
      <c r="CV1678" s="5"/>
      <c r="CW1678" s="5"/>
      <c r="CX1678" s="5"/>
      <c r="CY1678" s="5"/>
      <c r="CZ1678" s="5"/>
      <c r="DA1678" s="5"/>
      <c r="DB1678" s="5"/>
      <c r="DC1678" s="5"/>
      <c r="DD1678" s="5"/>
      <c r="DE1678" s="5"/>
      <c r="DF1678" s="5"/>
      <c r="DG1678" s="5"/>
      <c r="DH1678" s="5"/>
      <c r="DI1678" s="5"/>
      <c r="DJ1678" s="5"/>
      <c r="DK1678" s="5"/>
      <c r="DL1678" s="5"/>
    </row>
    <row r="1679" spans="1:116" s="1" customFormat="1" ht="34.5" customHeight="1">
      <c r="A1679" s="13"/>
      <c r="B1679" s="121">
        <v>23</v>
      </c>
      <c r="C1679" s="226" t="s">
        <v>1333</v>
      </c>
      <c r="D1679" s="227" t="s">
        <v>1334</v>
      </c>
      <c r="E1679" s="306">
        <v>4000</v>
      </c>
      <c r="F1679" s="304"/>
      <c r="G1679" s="29"/>
      <c r="H1679" s="45">
        <f t="shared" si="31"/>
        <v>4000</v>
      </c>
      <c r="I1679" s="318" t="s">
        <v>4310</v>
      </c>
      <c r="J1679" s="24"/>
      <c r="K1679" s="24"/>
      <c r="L1679" s="24"/>
      <c r="M1679" s="24"/>
      <c r="N1679" s="24"/>
      <c r="O1679" s="321" t="s">
        <v>1484</v>
      </c>
      <c r="P1679" s="227" t="s">
        <v>4341</v>
      </c>
      <c r="Q1679" s="133"/>
      <c r="R1679" s="24"/>
      <c r="S1679" s="5"/>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c r="AT1679" s="5"/>
      <c r="AU1679" s="5"/>
      <c r="AV1679" s="5"/>
      <c r="AW1679" s="5"/>
      <c r="AX1679" s="5"/>
      <c r="AY1679" s="5"/>
      <c r="AZ1679" s="5"/>
      <c r="BA1679" s="5"/>
      <c r="BB1679" s="5"/>
      <c r="BC1679" s="5"/>
      <c r="BD1679" s="5"/>
      <c r="BE1679" s="5"/>
      <c r="BF1679" s="5"/>
      <c r="BG1679" s="5"/>
      <c r="BH1679" s="5"/>
      <c r="BI1679" s="5"/>
      <c r="BJ1679" s="5"/>
      <c r="BK1679" s="5"/>
      <c r="BL1679" s="5"/>
      <c r="BM1679" s="5"/>
      <c r="BN1679" s="5"/>
      <c r="BO1679" s="5"/>
      <c r="BP1679" s="5"/>
      <c r="BQ1679" s="5"/>
      <c r="BR1679" s="5"/>
      <c r="BS1679" s="5"/>
      <c r="BT1679" s="5"/>
      <c r="BU1679" s="5"/>
      <c r="BV1679" s="5"/>
      <c r="BW1679" s="5"/>
      <c r="BX1679" s="5"/>
      <c r="BY1679" s="5"/>
      <c r="BZ1679" s="5"/>
      <c r="CA1679" s="5"/>
      <c r="CB1679" s="5"/>
      <c r="CC1679" s="5"/>
      <c r="CD1679" s="5"/>
      <c r="CE1679" s="5"/>
      <c r="CF1679" s="5"/>
      <c r="CG1679" s="5"/>
      <c r="CH1679" s="5"/>
      <c r="CI1679" s="5"/>
      <c r="CJ1679" s="5"/>
      <c r="CK1679" s="5"/>
      <c r="CL1679" s="5"/>
      <c r="CM1679" s="5"/>
      <c r="CN1679" s="5"/>
      <c r="CO1679" s="5"/>
      <c r="CP1679" s="5"/>
      <c r="CQ1679" s="5"/>
      <c r="CR1679" s="5"/>
      <c r="CS1679" s="5"/>
      <c r="CT1679" s="5"/>
      <c r="CU1679" s="5"/>
      <c r="CV1679" s="5"/>
      <c r="CW1679" s="5"/>
      <c r="CX1679" s="5"/>
      <c r="CY1679" s="5"/>
      <c r="CZ1679" s="5"/>
      <c r="DA1679" s="5"/>
      <c r="DB1679" s="5"/>
      <c r="DC1679" s="5"/>
      <c r="DD1679" s="5"/>
      <c r="DE1679" s="5"/>
      <c r="DF1679" s="5"/>
      <c r="DG1679" s="5"/>
      <c r="DH1679" s="5"/>
      <c r="DI1679" s="5"/>
      <c r="DJ1679" s="5"/>
      <c r="DK1679" s="5"/>
      <c r="DL1679" s="5"/>
    </row>
    <row r="1680" spans="1:116" s="1" customFormat="1" ht="34.5" customHeight="1">
      <c r="A1680" s="13"/>
      <c r="B1680" s="121">
        <v>24</v>
      </c>
      <c r="C1680" s="226" t="s">
        <v>1335</v>
      </c>
      <c r="D1680" s="227" t="s">
        <v>1336</v>
      </c>
      <c r="E1680" s="306">
        <v>10819</v>
      </c>
      <c r="F1680" s="306">
        <f>876+1104+2425+676+588+400+1236+500+913</f>
        <v>8718</v>
      </c>
      <c r="G1680" s="29"/>
      <c r="H1680" s="45">
        <f t="shared" si="31"/>
        <v>2101</v>
      </c>
      <c r="I1680" s="318" t="s">
        <v>4310</v>
      </c>
      <c r="J1680" s="24"/>
      <c r="K1680" s="24"/>
      <c r="L1680" s="24"/>
      <c r="M1680" s="24"/>
      <c r="N1680" s="24"/>
      <c r="O1680" s="321" t="s">
        <v>1485</v>
      </c>
      <c r="P1680" s="227" t="s">
        <v>4342</v>
      </c>
      <c r="Q1680" s="133"/>
      <c r="R1680" s="24"/>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c r="BO1680" s="5"/>
      <c r="BP1680" s="5"/>
      <c r="BQ1680" s="5"/>
      <c r="BR1680" s="5"/>
      <c r="BS1680" s="5"/>
      <c r="BT1680" s="5"/>
      <c r="BU1680" s="5"/>
      <c r="BV1680" s="5"/>
      <c r="BW1680" s="5"/>
      <c r="BX1680" s="5"/>
      <c r="BY1680" s="5"/>
      <c r="BZ1680" s="5"/>
      <c r="CA1680" s="5"/>
      <c r="CB1680" s="5"/>
      <c r="CC1680" s="5"/>
      <c r="CD1680" s="5"/>
      <c r="CE1680" s="5"/>
      <c r="CF1680" s="5"/>
      <c r="CG1680" s="5"/>
      <c r="CH1680" s="5"/>
      <c r="CI1680" s="5"/>
      <c r="CJ1680" s="5"/>
      <c r="CK1680" s="5"/>
      <c r="CL1680" s="5"/>
      <c r="CM1680" s="5"/>
      <c r="CN1680" s="5"/>
      <c r="CO1680" s="5"/>
      <c r="CP1680" s="5"/>
      <c r="CQ1680" s="5"/>
      <c r="CR1680" s="5"/>
      <c r="CS1680" s="5"/>
      <c r="CT1680" s="5"/>
      <c r="CU1680" s="5"/>
      <c r="CV1680" s="5"/>
      <c r="CW1680" s="5"/>
      <c r="CX1680" s="5"/>
      <c r="CY1680" s="5"/>
      <c r="CZ1680" s="5"/>
      <c r="DA1680" s="5"/>
      <c r="DB1680" s="5"/>
      <c r="DC1680" s="5"/>
      <c r="DD1680" s="5"/>
      <c r="DE1680" s="5"/>
      <c r="DF1680" s="5"/>
      <c r="DG1680" s="5"/>
      <c r="DH1680" s="5"/>
      <c r="DI1680" s="5"/>
      <c r="DJ1680" s="5"/>
      <c r="DK1680" s="5"/>
      <c r="DL1680" s="5"/>
    </row>
    <row r="1681" spans="1:116" s="1" customFormat="1" ht="34.5" customHeight="1">
      <c r="A1681" s="13"/>
      <c r="B1681" s="120">
        <v>25</v>
      </c>
      <c r="C1681" s="226" t="s">
        <v>1337</v>
      </c>
      <c r="D1681" s="227" t="s">
        <v>1334</v>
      </c>
      <c r="E1681" s="306">
        <v>2500</v>
      </c>
      <c r="F1681" s="304"/>
      <c r="G1681" s="29"/>
      <c r="H1681" s="45">
        <f t="shared" si="31"/>
        <v>2500</v>
      </c>
      <c r="I1681" s="318" t="s">
        <v>4310</v>
      </c>
      <c r="J1681" s="24"/>
      <c r="K1681" s="24"/>
      <c r="L1681" s="24"/>
      <c r="M1681" s="24"/>
      <c r="N1681" s="24"/>
      <c r="O1681" s="321" t="s">
        <v>1486</v>
      </c>
      <c r="P1681" s="227" t="s">
        <v>4343</v>
      </c>
      <c r="Q1681" s="133"/>
      <c r="R1681" s="24"/>
      <c r="S1681" s="5"/>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c r="BI1681" s="5"/>
      <c r="BJ1681" s="5"/>
      <c r="BK1681" s="5"/>
      <c r="BL1681" s="5"/>
      <c r="BM1681" s="5"/>
      <c r="BN1681" s="5"/>
      <c r="BO1681" s="5"/>
      <c r="BP1681" s="5"/>
      <c r="BQ1681" s="5"/>
      <c r="BR1681" s="5"/>
      <c r="BS1681" s="5"/>
      <c r="BT1681" s="5"/>
      <c r="BU1681" s="5"/>
      <c r="BV1681" s="5"/>
      <c r="BW1681" s="5"/>
      <c r="BX1681" s="5"/>
      <c r="BY1681" s="5"/>
      <c r="BZ1681" s="5"/>
      <c r="CA1681" s="5"/>
      <c r="CB1681" s="5"/>
      <c r="CC1681" s="5"/>
      <c r="CD1681" s="5"/>
      <c r="CE1681" s="5"/>
      <c r="CF1681" s="5"/>
      <c r="CG1681" s="5"/>
      <c r="CH1681" s="5"/>
      <c r="CI1681" s="5"/>
      <c r="CJ1681" s="5"/>
      <c r="CK1681" s="5"/>
      <c r="CL1681" s="5"/>
      <c r="CM1681" s="5"/>
      <c r="CN1681" s="5"/>
      <c r="CO1681" s="5"/>
      <c r="CP1681" s="5"/>
      <c r="CQ1681" s="5"/>
      <c r="CR1681" s="5"/>
      <c r="CS1681" s="5"/>
      <c r="CT1681" s="5"/>
      <c r="CU1681" s="5"/>
      <c r="CV1681" s="5"/>
      <c r="CW1681" s="5"/>
      <c r="CX1681" s="5"/>
      <c r="CY1681" s="5"/>
      <c r="CZ1681" s="5"/>
      <c r="DA1681" s="5"/>
      <c r="DB1681" s="5"/>
      <c r="DC1681" s="5"/>
      <c r="DD1681" s="5"/>
      <c r="DE1681" s="5"/>
      <c r="DF1681" s="5"/>
      <c r="DG1681" s="5"/>
      <c r="DH1681" s="5"/>
      <c r="DI1681" s="5"/>
      <c r="DJ1681" s="5"/>
      <c r="DK1681" s="5"/>
      <c r="DL1681" s="5"/>
    </row>
    <row r="1682" spans="1:116" s="1" customFormat="1" ht="34.5" customHeight="1">
      <c r="A1682" s="13"/>
      <c r="B1682" s="121">
        <v>26</v>
      </c>
      <c r="C1682" s="226" t="s">
        <v>1338</v>
      </c>
      <c r="D1682" s="227" t="s">
        <v>1339</v>
      </c>
      <c r="E1682" s="306">
        <v>16200</v>
      </c>
      <c r="F1682" s="306">
        <f>400+5400+400</f>
        <v>6200</v>
      </c>
      <c r="G1682" s="29"/>
      <c r="H1682" s="45">
        <f t="shared" si="31"/>
        <v>10000</v>
      </c>
      <c r="I1682" s="318" t="s">
        <v>4310</v>
      </c>
      <c r="J1682" s="24"/>
      <c r="K1682" s="24"/>
      <c r="L1682" s="24"/>
      <c r="M1682" s="24"/>
      <c r="N1682" s="24"/>
      <c r="O1682" s="321" t="s">
        <v>1487</v>
      </c>
      <c r="P1682" s="227" t="s">
        <v>4344</v>
      </c>
      <c r="Q1682" s="133"/>
      <c r="R1682" s="24"/>
      <c r="S1682" s="5"/>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c r="AT1682" s="5"/>
      <c r="AU1682" s="5"/>
      <c r="AV1682" s="5"/>
      <c r="AW1682" s="5"/>
      <c r="AX1682" s="5"/>
      <c r="AY1682" s="5"/>
      <c r="AZ1682" s="5"/>
      <c r="BA1682" s="5"/>
      <c r="BB1682" s="5"/>
      <c r="BC1682" s="5"/>
      <c r="BD1682" s="5"/>
      <c r="BE1682" s="5"/>
      <c r="BF1682" s="5"/>
      <c r="BG1682" s="5"/>
      <c r="BH1682" s="5"/>
      <c r="BI1682" s="5"/>
      <c r="BJ1682" s="5"/>
      <c r="BK1682" s="5"/>
      <c r="BL1682" s="5"/>
      <c r="BM1682" s="5"/>
      <c r="BN1682" s="5"/>
      <c r="BO1682" s="5"/>
      <c r="BP1682" s="5"/>
      <c r="BQ1682" s="5"/>
      <c r="BR1682" s="5"/>
      <c r="BS1682" s="5"/>
      <c r="BT1682" s="5"/>
      <c r="BU1682" s="5"/>
      <c r="BV1682" s="5"/>
      <c r="BW1682" s="5"/>
      <c r="BX1682" s="5"/>
      <c r="BY1682" s="5"/>
      <c r="BZ1682" s="5"/>
      <c r="CA1682" s="5"/>
      <c r="CB1682" s="5"/>
      <c r="CC1682" s="5"/>
      <c r="CD1682" s="5"/>
      <c r="CE1682" s="5"/>
      <c r="CF1682" s="5"/>
      <c r="CG1682" s="5"/>
      <c r="CH1682" s="5"/>
      <c r="CI1682" s="5"/>
      <c r="CJ1682" s="5"/>
      <c r="CK1682" s="5"/>
      <c r="CL1682" s="5"/>
      <c r="CM1682" s="5"/>
      <c r="CN1682" s="5"/>
      <c r="CO1682" s="5"/>
      <c r="CP1682" s="5"/>
      <c r="CQ1682" s="5"/>
      <c r="CR1682" s="5"/>
      <c r="CS1682" s="5"/>
      <c r="CT1682" s="5"/>
      <c r="CU1682" s="5"/>
      <c r="CV1682" s="5"/>
      <c r="CW1682" s="5"/>
      <c r="CX1682" s="5"/>
      <c r="CY1682" s="5"/>
      <c r="CZ1682" s="5"/>
      <c r="DA1682" s="5"/>
      <c r="DB1682" s="5"/>
      <c r="DC1682" s="5"/>
      <c r="DD1682" s="5"/>
      <c r="DE1682" s="5"/>
      <c r="DF1682" s="5"/>
      <c r="DG1682" s="5"/>
      <c r="DH1682" s="5"/>
      <c r="DI1682" s="5"/>
      <c r="DJ1682" s="5"/>
      <c r="DK1682" s="5"/>
      <c r="DL1682" s="5"/>
    </row>
    <row r="1683" spans="1:116" s="1" customFormat="1" ht="34.5" customHeight="1">
      <c r="A1683" s="13"/>
      <c r="B1683" s="121">
        <v>27</v>
      </c>
      <c r="C1683" s="226" t="s">
        <v>1340</v>
      </c>
      <c r="D1683" s="227" t="s">
        <v>1341</v>
      </c>
      <c r="E1683" s="306">
        <v>4200</v>
      </c>
      <c r="F1683" s="304"/>
      <c r="G1683" s="29"/>
      <c r="H1683" s="45">
        <f t="shared" si="31"/>
        <v>4200</v>
      </c>
      <c r="I1683" s="318" t="s">
        <v>4311</v>
      </c>
      <c r="J1683" s="24"/>
      <c r="K1683" s="24"/>
      <c r="L1683" s="24"/>
      <c r="M1683" s="24"/>
      <c r="N1683" s="24"/>
      <c r="O1683" s="321" t="s">
        <v>1488</v>
      </c>
      <c r="P1683" s="227" t="s">
        <v>4345</v>
      </c>
      <c r="Q1683" s="133"/>
      <c r="R1683" s="24"/>
      <c r="S1683" s="5"/>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c r="AT1683" s="5"/>
      <c r="AU1683" s="5"/>
      <c r="AV1683" s="5"/>
      <c r="AW1683" s="5"/>
      <c r="AX1683" s="5"/>
      <c r="AY1683" s="5"/>
      <c r="AZ1683" s="5"/>
      <c r="BA1683" s="5"/>
      <c r="BB1683" s="5"/>
      <c r="BC1683" s="5"/>
      <c r="BD1683" s="5"/>
      <c r="BE1683" s="5"/>
      <c r="BF1683" s="5"/>
      <c r="BG1683" s="5"/>
      <c r="BH1683" s="5"/>
      <c r="BI1683" s="5"/>
      <c r="BJ1683" s="5"/>
      <c r="BK1683" s="5"/>
      <c r="BL1683" s="5"/>
      <c r="BM1683" s="5"/>
      <c r="BN1683" s="5"/>
      <c r="BO1683" s="5"/>
      <c r="BP1683" s="5"/>
      <c r="BQ1683" s="5"/>
      <c r="BR1683" s="5"/>
      <c r="BS1683" s="5"/>
      <c r="BT1683" s="5"/>
      <c r="BU1683" s="5"/>
      <c r="BV1683" s="5"/>
      <c r="BW1683" s="5"/>
      <c r="BX1683" s="5"/>
      <c r="BY1683" s="5"/>
      <c r="BZ1683" s="5"/>
      <c r="CA1683" s="5"/>
      <c r="CB1683" s="5"/>
      <c r="CC1683" s="5"/>
      <c r="CD1683" s="5"/>
      <c r="CE1683" s="5"/>
      <c r="CF1683" s="5"/>
      <c r="CG1683" s="5"/>
      <c r="CH1683" s="5"/>
      <c r="CI1683" s="5"/>
      <c r="CJ1683" s="5"/>
      <c r="CK1683" s="5"/>
      <c r="CL1683" s="5"/>
      <c r="CM1683" s="5"/>
      <c r="CN1683" s="5"/>
      <c r="CO1683" s="5"/>
      <c r="CP1683" s="5"/>
      <c r="CQ1683" s="5"/>
      <c r="CR1683" s="5"/>
      <c r="CS1683" s="5"/>
      <c r="CT1683" s="5"/>
      <c r="CU1683" s="5"/>
      <c r="CV1683" s="5"/>
      <c r="CW1683" s="5"/>
      <c r="CX1683" s="5"/>
      <c r="CY1683" s="5"/>
      <c r="CZ1683" s="5"/>
      <c r="DA1683" s="5"/>
      <c r="DB1683" s="5"/>
      <c r="DC1683" s="5"/>
      <c r="DD1683" s="5"/>
      <c r="DE1683" s="5"/>
      <c r="DF1683" s="5"/>
      <c r="DG1683" s="5"/>
      <c r="DH1683" s="5"/>
      <c r="DI1683" s="5"/>
      <c r="DJ1683" s="5"/>
      <c r="DK1683" s="5"/>
      <c r="DL1683" s="5"/>
    </row>
    <row r="1684" spans="1:116" s="1" customFormat="1" ht="34.5" customHeight="1">
      <c r="A1684" s="13"/>
      <c r="B1684" s="120">
        <v>28</v>
      </c>
      <c r="C1684" s="226" t="s">
        <v>1342</v>
      </c>
      <c r="D1684" s="227" t="s">
        <v>1343</v>
      </c>
      <c r="E1684" s="307">
        <v>3200</v>
      </c>
      <c r="F1684" s="304"/>
      <c r="G1684" s="29"/>
      <c r="H1684" s="45">
        <f t="shared" si="31"/>
        <v>3200</v>
      </c>
      <c r="I1684" s="318" t="s">
        <v>4310</v>
      </c>
      <c r="J1684" s="24"/>
      <c r="K1684" s="24"/>
      <c r="L1684" s="24"/>
      <c r="M1684" s="24"/>
      <c r="N1684" s="24"/>
      <c r="O1684" s="321" t="s">
        <v>4346</v>
      </c>
      <c r="P1684" s="322" t="s">
        <v>4347</v>
      </c>
      <c r="Q1684" s="133"/>
      <c r="R1684" s="24"/>
      <c r="S1684" s="5"/>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c r="BI1684" s="5"/>
      <c r="BJ1684" s="5"/>
      <c r="BK1684" s="5"/>
      <c r="BL1684" s="5"/>
      <c r="BM1684" s="5"/>
      <c r="BN1684" s="5"/>
      <c r="BO1684" s="5"/>
      <c r="BP1684" s="5"/>
      <c r="BQ1684" s="5"/>
      <c r="BR1684" s="5"/>
      <c r="BS1684" s="5"/>
      <c r="BT1684" s="5"/>
      <c r="BU1684" s="5"/>
      <c r="BV1684" s="5"/>
      <c r="BW1684" s="5"/>
      <c r="BX1684" s="5"/>
      <c r="BY1684" s="5"/>
      <c r="BZ1684" s="5"/>
      <c r="CA1684" s="5"/>
      <c r="CB1684" s="5"/>
      <c r="CC1684" s="5"/>
      <c r="CD1684" s="5"/>
      <c r="CE1684" s="5"/>
      <c r="CF1684" s="5"/>
      <c r="CG1684" s="5"/>
      <c r="CH1684" s="5"/>
      <c r="CI1684" s="5"/>
      <c r="CJ1684" s="5"/>
      <c r="CK1684" s="5"/>
      <c r="CL1684" s="5"/>
      <c r="CM1684" s="5"/>
      <c r="CN1684" s="5"/>
      <c r="CO1684" s="5"/>
      <c r="CP1684" s="5"/>
      <c r="CQ1684" s="5"/>
      <c r="CR1684" s="5"/>
      <c r="CS1684" s="5"/>
      <c r="CT1684" s="5"/>
      <c r="CU1684" s="5"/>
      <c r="CV1684" s="5"/>
      <c r="CW1684" s="5"/>
      <c r="CX1684" s="5"/>
      <c r="CY1684" s="5"/>
      <c r="CZ1684" s="5"/>
      <c r="DA1684" s="5"/>
      <c r="DB1684" s="5"/>
      <c r="DC1684" s="5"/>
      <c r="DD1684" s="5"/>
      <c r="DE1684" s="5"/>
      <c r="DF1684" s="5"/>
      <c r="DG1684" s="5"/>
      <c r="DH1684" s="5"/>
      <c r="DI1684" s="5"/>
      <c r="DJ1684" s="5"/>
      <c r="DK1684" s="5"/>
      <c r="DL1684" s="5"/>
    </row>
    <row r="1685" spans="1:116" s="1" customFormat="1" ht="34.5" customHeight="1">
      <c r="A1685" s="13"/>
      <c r="B1685" s="121">
        <v>29</v>
      </c>
      <c r="C1685" s="226" t="s">
        <v>1344</v>
      </c>
      <c r="D1685" s="227" t="s">
        <v>1345</v>
      </c>
      <c r="E1685" s="307">
        <v>3200</v>
      </c>
      <c r="F1685" s="304"/>
      <c r="G1685" s="29"/>
      <c r="H1685" s="45">
        <f t="shared" si="31"/>
        <v>3200</v>
      </c>
      <c r="I1685" s="318" t="s">
        <v>4310</v>
      </c>
      <c r="J1685" s="24"/>
      <c r="K1685" s="24"/>
      <c r="L1685" s="24"/>
      <c r="M1685" s="24"/>
      <c r="N1685" s="24"/>
      <c r="O1685" s="321" t="s">
        <v>1489</v>
      </c>
      <c r="P1685" s="322" t="s">
        <v>4347</v>
      </c>
      <c r="Q1685" s="133"/>
      <c r="R1685" s="24"/>
      <c r="S1685" s="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c r="BI1685" s="5"/>
      <c r="BJ1685" s="5"/>
      <c r="BK1685" s="5"/>
      <c r="BL1685" s="5"/>
      <c r="BM1685" s="5"/>
      <c r="BN1685" s="5"/>
      <c r="BO1685" s="5"/>
      <c r="BP1685" s="5"/>
      <c r="BQ1685" s="5"/>
      <c r="BR1685" s="5"/>
      <c r="BS1685" s="5"/>
      <c r="BT1685" s="5"/>
      <c r="BU1685" s="5"/>
      <c r="BV1685" s="5"/>
      <c r="BW1685" s="5"/>
      <c r="BX1685" s="5"/>
      <c r="BY1685" s="5"/>
      <c r="BZ1685" s="5"/>
      <c r="CA1685" s="5"/>
      <c r="CB1685" s="5"/>
      <c r="CC1685" s="5"/>
      <c r="CD1685" s="5"/>
      <c r="CE1685" s="5"/>
      <c r="CF1685" s="5"/>
      <c r="CG1685" s="5"/>
      <c r="CH1685" s="5"/>
      <c r="CI1685" s="5"/>
      <c r="CJ1685" s="5"/>
      <c r="CK1685" s="5"/>
      <c r="CL1685" s="5"/>
      <c r="CM1685" s="5"/>
      <c r="CN1685" s="5"/>
      <c r="CO1685" s="5"/>
      <c r="CP1685" s="5"/>
      <c r="CQ1685" s="5"/>
      <c r="CR1685" s="5"/>
      <c r="CS1685" s="5"/>
      <c r="CT1685" s="5"/>
      <c r="CU1685" s="5"/>
      <c r="CV1685" s="5"/>
      <c r="CW1685" s="5"/>
      <c r="CX1685" s="5"/>
      <c r="CY1685" s="5"/>
      <c r="CZ1685" s="5"/>
      <c r="DA1685" s="5"/>
      <c r="DB1685" s="5"/>
      <c r="DC1685" s="5"/>
      <c r="DD1685" s="5"/>
      <c r="DE1685" s="5"/>
      <c r="DF1685" s="5"/>
      <c r="DG1685" s="5"/>
      <c r="DH1685" s="5"/>
      <c r="DI1685" s="5"/>
      <c r="DJ1685" s="5"/>
      <c r="DK1685" s="5"/>
      <c r="DL1685" s="5"/>
    </row>
    <row r="1686" spans="1:116" s="1" customFormat="1" ht="34.5" customHeight="1">
      <c r="A1686" s="13"/>
      <c r="B1686" s="121">
        <v>30</v>
      </c>
      <c r="C1686" s="226" t="s">
        <v>1346</v>
      </c>
      <c r="D1686" s="227" t="s">
        <v>1347</v>
      </c>
      <c r="E1686" s="307">
        <v>5200</v>
      </c>
      <c r="F1686" s="304"/>
      <c r="G1686" s="29"/>
      <c r="H1686" s="45">
        <f t="shared" si="31"/>
        <v>5200</v>
      </c>
      <c r="I1686" s="318" t="s">
        <v>4310</v>
      </c>
      <c r="J1686" s="24"/>
      <c r="K1686" s="24"/>
      <c r="L1686" s="24"/>
      <c r="M1686" s="24"/>
      <c r="N1686" s="24"/>
      <c r="O1686" s="321" t="s">
        <v>1490</v>
      </c>
      <c r="P1686" s="322" t="s">
        <v>4348</v>
      </c>
      <c r="Q1686" s="133"/>
      <c r="R1686" s="24"/>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c r="BU1686" s="5"/>
      <c r="BV1686" s="5"/>
      <c r="BW1686" s="5"/>
      <c r="BX1686" s="5"/>
      <c r="BY1686" s="5"/>
      <c r="BZ1686" s="5"/>
      <c r="CA1686" s="5"/>
      <c r="CB1686" s="5"/>
      <c r="CC1686" s="5"/>
      <c r="CD1686" s="5"/>
      <c r="CE1686" s="5"/>
      <c r="CF1686" s="5"/>
      <c r="CG1686" s="5"/>
      <c r="CH1686" s="5"/>
      <c r="CI1686" s="5"/>
      <c r="CJ1686" s="5"/>
      <c r="CK1686" s="5"/>
      <c r="CL1686" s="5"/>
      <c r="CM1686" s="5"/>
      <c r="CN1686" s="5"/>
      <c r="CO1686" s="5"/>
      <c r="CP1686" s="5"/>
      <c r="CQ1686" s="5"/>
      <c r="CR1686" s="5"/>
      <c r="CS1686" s="5"/>
      <c r="CT1686" s="5"/>
      <c r="CU1686" s="5"/>
      <c r="CV1686" s="5"/>
      <c r="CW1686" s="5"/>
      <c r="CX1686" s="5"/>
      <c r="CY1686" s="5"/>
      <c r="CZ1686" s="5"/>
      <c r="DA1686" s="5"/>
      <c r="DB1686" s="5"/>
      <c r="DC1686" s="5"/>
      <c r="DD1686" s="5"/>
      <c r="DE1686" s="5"/>
      <c r="DF1686" s="5"/>
      <c r="DG1686" s="5"/>
      <c r="DH1686" s="5"/>
      <c r="DI1686" s="5"/>
      <c r="DJ1686" s="5"/>
      <c r="DK1686" s="5"/>
      <c r="DL1686" s="5"/>
    </row>
    <row r="1687" spans="1:116" s="1" customFormat="1" ht="34.5" customHeight="1">
      <c r="A1687" s="13"/>
      <c r="B1687" s="120">
        <v>31</v>
      </c>
      <c r="C1687" s="226" t="s">
        <v>1348</v>
      </c>
      <c r="D1687" s="227" t="s">
        <v>1347</v>
      </c>
      <c r="E1687" s="307">
        <v>4200</v>
      </c>
      <c r="F1687" s="304"/>
      <c r="G1687" s="29"/>
      <c r="H1687" s="45">
        <f t="shared" si="31"/>
        <v>4200</v>
      </c>
      <c r="I1687" s="318" t="s">
        <v>4310</v>
      </c>
      <c r="J1687" s="24"/>
      <c r="K1687" s="24"/>
      <c r="L1687" s="24"/>
      <c r="M1687" s="24"/>
      <c r="N1687" s="24"/>
      <c r="O1687" s="321" t="s">
        <v>1491</v>
      </c>
      <c r="P1687" s="322" t="s">
        <v>4348</v>
      </c>
      <c r="Q1687" s="133"/>
      <c r="R1687" s="24"/>
      <c r="S1687" s="5"/>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c r="AT1687" s="5"/>
      <c r="AU1687" s="5"/>
      <c r="AV1687" s="5"/>
      <c r="AW1687" s="5"/>
      <c r="AX1687" s="5"/>
      <c r="AY1687" s="5"/>
      <c r="AZ1687" s="5"/>
      <c r="BA1687" s="5"/>
      <c r="BB1687" s="5"/>
      <c r="BC1687" s="5"/>
      <c r="BD1687" s="5"/>
      <c r="BE1687" s="5"/>
      <c r="BF1687" s="5"/>
      <c r="BG1687" s="5"/>
      <c r="BH1687" s="5"/>
      <c r="BI1687" s="5"/>
      <c r="BJ1687" s="5"/>
      <c r="BK1687" s="5"/>
      <c r="BL1687" s="5"/>
      <c r="BM1687" s="5"/>
      <c r="BN1687" s="5"/>
      <c r="BO1687" s="5"/>
      <c r="BP1687" s="5"/>
      <c r="BQ1687" s="5"/>
      <c r="BR1687" s="5"/>
      <c r="BS1687" s="5"/>
      <c r="BT1687" s="5"/>
      <c r="BU1687" s="5"/>
      <c r="BV1687" s="5"/>
      <c r="BW1687" s="5"/>
      <c r="BX1687" s="5"/>
      <c r="BY1687" s="5"/>
      <c r="BZ1687" s="5"/>
      <c r="CA1687" s="5"/>
      <c r="CB1687" s="5"/>
      <c r="CC1687" s="5"/>
      <c r="CD1687" s="5"/>
      <c r="CE1687" s="5"/>
      <c r="CF1687" s="5"/>
      <c r="CG1687" s="5"/>
      <c r="CH1687" s="5"/>
      <c r="CI1687" s="5"/>
      <c r="CJ1687" s="5"/>
      <c r="CK1687" s="5"/>
      <c r="CL1687" s="5"/>
      <c r="CM1687" s="5"/>
      <c r="CN1687" s="5"/>
      <c r="CO1687" s="5"/>
      <c r="CP1687" s="5"/>
      <c r="CQ1687" s="5"/>
      <c r="CR1687" s="5"/>
      <c r="CS1687" s="5"/>
      <c r="CT1687" s="5"/>
      <c r="CU1687" s="5"/>
      <c r="CV1687" s="5"/>
      <c r="CW1687" s="5"/>
      <c r="CX1687" s="5"/>
      <c r="CY1687" s="5"/>
      <c r="CZ1687" s="5"/>
      <c r="DA1687" s="5"/>
      <c r="DB1687" s="5"/>
      <c r="DC1687" s="5"/>
      <c r="DD1687" s="5"/>
      <c r="DE1687" s="5"/>
      <c r="DF1687" s="5"/>
      <c r="DG1687" s="5"/>
      <c r="DH1687" s="5"/>
      <c r="DI1687" s="5"/>
      <c r="DJ1687" s="5"/>
      <c r="DK1687" s="5"/>
      <c r="DL1687" s="5"/>
    </row>
    <row r="1688" spans="1:116" s="1" customFormat="1" ht="34.5" customHeight="1">
      <c r="A1688" s="13"/>
      <c r="B1688" s="121">
        <v>32</v>
      </c>
      <c r="C1688" s="226" t="s">
        <v>1349</v>
      </c>
      <c r="D1688" s="227" t="s">
        <v>1350</v>
      </c>
      <c r="E1688" s="307">
        <v>4200</v>
      </c>
      <c r="F1688" s="304"/>
      <c r="G1688" s="29"/>
      <c r="H1688" s="45">
        <f t="shared" si="31"/>
        <v>4200</v>
      </c>
      <c r="I1688" s="318" t="s">
        <v>4310</v>
      </c>
      <c r="J1688" s="24"/>
      <c r="K1688" s="24"/>
      <c r="L1688" s="24"/>
      <c r="M1688" s="24"/>
      <c r="N1688" s="24"/>
      <c r="O1688" s="321" t="s">
        <v>1492</v>
      </c>
      <c r="P1688" s="322" t="s">
        <v>4348</v>
      </c>
      <c r="Q1688" s="133"/>
      <c r="R1688" s="24"/>
      <c r="S1688" s="5"/>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c r="AT1688" s="5"/>
      <c r="AU1688" s="5"/>
      <c r="AV1688" s="5"/>
      <c r="AW1688" s="5"/>
      <c r="AX1688" s="5"/>
      <c r="AY1688" s="5"/>
      <c r="AZ1688" s="5"/>
      <c r="BA1688" s="5"/>
      <c r="BB1688" s="5"/>
      <c r="BC1688" s="5"/>
      <c r="BD1688" s="5"/>
      <c r="BE1688" s="5"/>
      <c r="BF1688" s="5"/>
      <c r="BG1688" s="5"/>
      <c r="BH1688" s="5"/>
      <c r="BI1688" s="5"/>
      <c r="BJ1688" s="5"/>
      <c r="BK1688" s="5"/>
      <c r="BL1688" s="5"/>
      <c r="BM1688" s="5"/>
      <c r="BN1688" s="5"/>
      <c r="BO1688" s="5"/>
      <c r="BP1688" s="5"/>
      <c r="BQ1688" s="5"/>
      <c r="BR1688" s="5"/>
      <c r="BS1688" s="5"/>
      <c r="BT1688" s="5"/>
      <c r="BU1688" s="5"/>
      <c r="BV1688" s="5"/>
      <c r="BW1688" s="5"/>
      <c r="BX1688" s="5"/>
      <c r="BY1688" s="5"/>
      <c r="BZ1688" s="5"/>
      <c r="CA1688" s="5"/>
      <c r="CB1688" s="5"/>
      <c r="CC1688" s="5"/>
      <c r="CD1688" s="5"/>
      <c r="CE1688" s="5"/>
      <c r="CF1688" s="5"/>
      <c r="CG1688" s="5"/>
      <c r="CH1688" s="5"/>
      <c r="CI1688" s="5"/>
      <c r="CJ1688" s="5"/>
      <c r="CK1688" s="5"/>
      <c r="CL1688" s="5"/>
      <c r="CM1688" s="5"/>
      <c r="CN1688" s="5"/>
      <c r="CO1688" s="5"/>
      <c r="CP1688" s="5"/>
      <c r="CQ1688" s="5"/>
      <c r="CR1688" s="5"/>
      <c r="CS1688" s="5"/>
      <c r="CT1688" s="5"/>
      <c r="CU1688" s="5"/>
      <c r="CV1688" s="5"/>
      <c r="CW1688" s="5"/>
      <c r="CX1688" s="5"/>
      <c r="CY1688" s="5"/>
      <c r="CZ1688" s="5"/>
      <c r="DA1688" s="5"/>
      <c r="DB1688" s="5"/>
      <c r="DC1688" s="5"/>
      <c r="DD1688" s="5"/>
      <c r="DE1688" s="5"/>
      <c r="DF1688" s="5"/>
      <c r="DG1688" s="5"/>
      <c r="DH1688" s="5"/>
      <c r="DI1688" s="5"/>
      <c r="DJ1688" s="5"/>
      <c r="DK1688" s="5"/>
      <c r="DL1688" s="5"/>
    </row>
    <row r="1689" spans="1:116" s="1" customFormat="1" ht="34.5" customHeight="1">
      <c r="A1689" s="13"/>
      <c r="B1689" s="121">
        <v>33</v>
      </c>
      <c r="C1689" s="226" t="s">
        <v>1351</v>
      </c>
      <c r="D1689" s="227" t="s">
        <v>1352</v>
      </c>
      <c r="E1689" s="307">
        <v>7200</v>
      </c>
      <c r="F1689" s="304"/>
      <c r="G1689" s="29"/>
      <c r="H1689" s="45">
        <f t="shared" si="31"/>
        <v>7200</v>
      </c>
      <c r="I1689" s="318" t="s">
        <v>4310</v>
      </c>
      <c r="J1689" s="24"/>
      <c r="K1689" s="24"/>
      <c r="L1689" s="24"/>
      <c r="M1689" s="24"/>
      <c r="N1689" s="24"/>
      <c r="O1689" s="321" t="s">
        <v>1493</v>
      </c>
      <c r="P1689" s="322" t="s">
        <v>4348</v>
      </c>
      <c r="Q1689" s="133"/>
      <c r="R1689" s="24"/>
      <c r="S1689" s="5"/>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c r="AT1689" s="5"/>
      <c r="AU1689" s="5"/>
      <c r="AV1689" s="5"/>
      <c r="AW1689" s="5"/>
      <c r="AX1689" s="5"/>
      <c r="AY1689" s="5"/>
      <c r="AZ1689" s="5"/>
      <c r="BA1689" s="5"/>
      <c r="BB1689" s="5"/>
      <c r="BC1689" s="5"/>
      <c r="BD1689" s="5"/>
      <c r="BE1689" s="5"/>
      <c r="BF1689" s="5"/>
      <c r="BG1689" s="5"/>
      <c r="BH1689" s="5"/>
      <c r="BI1689" s="5"/>
      <c r="BJ1689" s="5"/>
      <c r="BK1689" s="5"/>
      <c r="BL1689" s="5"/>
      <c r="BM1689" s="5"/>
      <c r="BN1689" s="5"/>
      <c r="BO1689" s="5"/>
      <c r="BP1689" s="5"/>
      <c r="BQ1689" s="5"/>
      <c r="BR1689" s="5"/>
      <c r="BS1689" s="5"/>
      <c r="BT1689" s="5"/>
      <c r="BU1689" s="5"/>
      <c r="BV1689" s="5"/>
      <c r="BW1689" s="5"/>
      <c r="BX1689" s="5"/>
      <c r="BY1689" s="5"/>
      <c r="BZ1689" s="5"/>
      <c r="CA1689" s="5"/>
      <c r="CB1689" s="5"/>
      <c r="CC1689" s="5"/>
      <c r="CD1689" s="5"/>
      <c r="CE1689" s="5"/>
      <c r="CF1689" s="5"/>
      <c r="CG1689" s="5"/>
      <c r="CH1689" s="5"/>
      <c r="CI1689" s="5"/>
      <c r="CJ1689" s="5"/>
      <c r="CK1689" s="5"/>
      <c r="CL1689" s="5"/>
      <c r="CM1689" s="5"/>
      <c r="CN1689" s="5"/>
      <c r="CO1689" s="5"/>
      <c r="CP1689" s="5"/>
      <c r="CQ1689" s="5"/>
      <c r="CR1689" s="5"/>
      <c r="CS1689" s="5"/>
      <c r="CT1689" s="5"/>
      <c r="CU1689" s="5"/>
      <c r="CV1689" s="5"/>
      <c r="CW1689" s="5"/>
      <c r="CX1689" s="5"/>
      <c r="CY1689" s="5"/>
      <c r="CZ1689" s="5"/>
      <c r="DA1689" s="5"/>
      <c r="DB1689" s="5"/>
      <c r="DC1689" s="5"/>
      <c r="DD1689" s="5"/>
      <c r="DE1689" s="5"/>
      <c r="DF1689" s="5"/>
      <c r="DG1689" s="5"/>
      <c r="DH1689" s="5"/>
      <c r="DI1689" s="5"/>
      <c r="DJ1689" s="5"/>
      <c r="DK1689" s="5"/>
      <c r="DL1689" s="5"/>
    </row>
    <row r="1690" spans="1:116" s="1" customFormat="1" ht="34.5" customHeight="1">
      <c r="A1690" s="13"/>
      <c r="B1690" s="120">
        <v>34</v>
      </c>
      <c r="C1690" s="226" t="s">
        <v>1353</v>
      </c>
      <c r="D1690" s="227" t="s">
        <v>1354</v>
      </c>
      <c r="E1690" s="307">
        <v>1250</v>
      </c>
      <c r="F1690" s="304"/>
      <c r="G1690" s="29"/>
      <c r="H1690" s="45">
        <f t="shared" si="31"/>
        <v>1250</v>
      </c>
      <c r="I1690" s="318" t="s">
        <v>4310</v>
      </c>
      <c r="J1690" s="24"/>
      <c r="K1690" s="24"/>
      <c r="L1690" s="24"/>
      <c r="M1690" s="24"/>
      <c r="N1690" s="24"/>
      <c r="O1690" s="321" t="s">
        <v>1494</v>
      </c>
      <c r="P1690" s="322" t="s">
        <v>4349</v>
      </c>
      <c r="Q1690" s="133"/>
      <c r="R1690" s="24"/>
      <c r="S1690" s="5"/>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c r="AT1690" s="5"/>
      <c r="AU1690" s="5"/>
      <c r="AV1690" s="5"/>
      <c r="AW1690" s="5"/>
      <c r="AX1690" s="5"/>
      <c r="AY1690" s="5"/>
      <c r="AZ1690" s="5"/>
      <c r="BA1690" s="5"/>
      <c r="BB1690" s="5"/>
      <c r="BC1690" s="5"/>
      <c r="BD1690" s="5"/>
      <c r="BE1690" s="5"/>
      <c r="BF1690" s="5"/>
      <c r="BG1690" s="5"/>
      <c r="BH1690" s="5"/>
      <c r="BI1690" s="5"/>
      <c r="BJ1690" s="5"/>
      <c r="BK1690" s="5"/>
      <c r="BL1690" s="5"/>
      <c r="BM1690" s="5"/>
      <c r="BN1690" s="5"/>
      <c r="BO1690" s="5"/>
      <c r="BP1690" s="5"/>
      <c r="BQ1690" s="5"/>
      <c r="BR1690" s="5"/>
      <c r="BS1690" s="5"/>
      <c r="BT1690" s="5"/>
      <c r="BU1690" s="5"/>
      <c r="BV1690" s="5"/>
      <c r="BW1690" s="5"/>
      <c r="BX1690" s="5"/>
      <c r="BY1690" s="5"/>
      <c r="BZ1690" s="5"/>
      <c r="CA1690" s="5"/>
      <c r="CB1690" s="5"/>
      <c r="CC1690" s="5"/>
      <c r="CD1690" s="5"/>
      <c r="CE1690" s="5"/>
      <c r="CF1690" s="5"/>
      <c r="CG1690" s="5"/>
      <c r="CH1690" s="5"/>
      <c r="CI1690" s="5"/>
      <c r="CJ1690" s="5"/>
      <c r="CK1690" s="5"/>
      <c r="CL1690" s="5"/>
      <c r="CM1690" s="5"/>
      <c r="CN1690" s="5"/>
      <c r="CO1690" s="5"/>
      <c r="CP1690" s="5"/>
      <c r="CQ1690" s="5"/>
      <c r="CR1690" s="5"/>
      <c r="CS1690" s="5"/>
      <c r="CT1690" s="5"/>
      <c r="CU1690" s="5"/>
      <c r="CV1690" s="5"/>
      <c r="CW1690" s="5"/>
      <c r="CX1690" s="5"/>
      <c r="CY1690" s="5"/>
      <c r="CZ1690" s="5"/>
      <c r="DA1690" s="5"/>
      <c r="DB1690" s="5"/>
      <c r="DC1690" s="5"/>
      <c r="DD1690" s="5"/>
      <c r="DE1690" s="5"/>
      <c r="DF1690" s="5"/>
      <c r="DG1690" s="5"/>
      <c r="DH1690" s="5"/>
      <c r="DI1690" s="5"/>
      <c r="DJ1690" s="5"/>
      <c r="DK1690" s="5"/>
      <c r="DL1690" s="5"/>
    </row>
    <row r="1691" spans="1:116" s="1" customFormat="1" ht="34.5" customHeight="1">
      <c r="A1691" s="13"/>
      <c r="B1691" s="121">
        <v>35</v>
      </c>
      <c r="C1691" s="226" t="s">
        <v>1355</v>
      </c>
      <c r="D1691" s="227" t="s">
        <v>1356</v>
      </c>
      <c r="E1691" s="307">
        <f>400+750</f>
        <v>1150</v>
      </c>
      <c r="F1691" s="304"/>
      <c r="G1691" s="29"/>
      <c r="H1691" s="45">
        <f t="shared" si="31"/>
        <v>1150</v>
      </c>
      <c r="I1691" s="318" t="s">
        <v>4310</v>
      </c>
      <c r="J1691" s="24"/>
      <c r="K1691" s="24"/>
      <c r="L1691" s="24"/>
      <c r="M1691" s="24"/>
      <c r="N1691" s="24"/>
      <c r="O1691" s="321" t="s">
        <v>1495</v>
      </c>
      <c r="P1691" s="322" t="s">
        <v>4350</v>
      </c>
      <c r="Q1691" s="133"/>
      <c r="R1691" s="24"/>
      <c r="S1691" s="5"/>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c r="AT1691" s="5"/>
      <c r="AU1691" s="5"/>
      <c r="AV1691" s="5"/>
      <c r="AW1691" s="5"/>
      <c r="AX1691" s="5"/>
      <c r="AY1691" s="5"/>
      <c r="AZ1691" s="5"/>
      <c r="BA1691" s="5"/>
      <c r="BB1691" s="5"/>
      <c r="BC1691" s="5"/>
      <c r="BD1691" s="5"/>
      <c r="BE1691" s="5"/>
      <c r="BF1691" s="5"/>
      <c r="BG1691" s="5"/>
      <c r="BH1691" s="5"/>
      <c r="BI1691" s="5"/>
      <c r="BJ1691" s="5"/>
      <c r="BK1691" s="5"/>
      <c r="BL1691" s="5"/>
      <c r="BM1691" s="5"/>
      <c r="BN1691" s="5"/>
      <c r="BO1691" s="5"/>
      <c r="BP1691" s="5"/>
      <c r="BQ1691" s="5"/>
      <c r="BR1691" s="5"/>
      <c r="BS1691" s="5"/>
      <c r="BT1691" s="5"/>
      <c r="BU1691" s="5"/>
      <c r="BV1691" s="5"/>
      <c r="BW1691" s="5"/>
      <c r="BX1691" s="5"/>
      <c r="BY1691" s="5"/>
      <c r="BZ1691" s="5"/>
      <c r="CA1691" s="5"/>
      <c r="CB1691" s="5"/>
      <c r="CC1691" s="5"/>
      <c r="CD1691" s="5"/>
      <c r="CE1691" s="5"/>
      <c r="CF1691" s="5"/>
      <c r="CG1691" s="5"/>
      <c r="CH1691" s="5"/>
      <c r="CI1691" s="5"/>
      <c r="CJ1691" s="5"/>
      <c r="CK1691" s="5"/>
      <c r="CL1691" s="5"/>
      <c r="CM1691" s="5"/>
      <c r="CN1691" s="5"/>
      <c r="CO1691" s="5"/>
      <c r="CP1691" s="5"/>
      <c r="CQ1691" s="5"/>
      <c r="CR1691" s="5"/>
      <c r="CS1691" s="5"/>
      <c r="CT1691" s="5"/>
      <c r="CU1691" s="5"/>
      <c r="CV1691" s="5"/>
      <c r="CW1691" s="5"/>
      <c r="CX1691" s="5"/>
      <c r="CY1691" s="5"/>
      <c r="CZ1691" s="5"/>
      <c r="DA1691" s="5"/>
      <c r="DB1691" s="5"/>
      <c r="DC1691" s="5"/>
      <c r="DD1691" s="5"/>
      <c r="DE1691" s="5"/>
      <c r="DF1691" s="5"/>
      <c r="DG1691" s="5"/>
      <c r="DH1691" s="5"/>
      <c r="DI1691" s="5"/>
      <c r="DJ1691" s="5"/>
      <c r="DK1691" s="5"/>
      <c r="DL1691" s="5"/>
    </row>
    <row r="1692" spans="1:116" s="1" customFormat="1" ht="34.5" customHeight="1">
      <c r="A1692" s="13"/>
      <c r="B1692" s="121">
        <v>36</v>
      </c>
      <c r="C1692" s="226" t="s">
        <v>1357</v>
      </c>
      <c r="D1692" s="227" t="s">
        <v>1356</v>
      </c>
      <c r="E1692" s="307">
        <v>3847</v>
      </c>
      <c r="F1692" s="304"/>
      <c r="G1692" s="29"/>
      <c r="H1692" s="45">
        <f t="shared" si="31"/>
        <v>3847</v>
      </c>
      <c r="I1692" s="318" t="s">
        <v>4310</v>
      </c>
      <c r="J1692" s="24"/>
      <c r="K1692" s="24"/>
      <c r="L1692" s="24"/>
      <c r="M1692" s="24"/>
      <c r="N1692" s="24"/>
      <c r="O1692" s="321" t="s">
        <v>1496</v>
      </c>
      <c r="P1692" s="322" t="s">
        <v>4351</v>
      </c>
      <c r="Q1692" s="133"/>
      <c r="R1692" s="24"/>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c r="AX1692" s="5"/>
      <c r="AY1692" s="5"/>
      <c r="AZ1692" s="5"/>
      <c r="BA1692" s="5"/>
      <c r="BB1692" s="5"/>
      <c r="BC1692" s="5"/>
      <c r="BD1692" s="5"/>
      <c r="BE1692" s="5"/>
      <c r="BF1692" s="5"/>
      <c r="BG1692" s="5"/>
      <c r="BH1692" s="5"/>
      <c r="BI1692" s="5"/>
      <c r="BJ1692" s="5"/>
      <c r="BK1692" s="5"/>
      <c r="BL1692" s="5"/>
      <c r="BM1692" s="5"/>
      <c r="BN1692" s="5"/>
      <c r="BO1692" s="5"/>
      <c r="BP1692" s="5"/>
      <c r="BQ1692" s="5"/>
      <c r="BR1692" s="5"/>
      <c r="BS1692" s="5"/>
      <c r="BT1692" s="5"/>
      <c r="BU1692" s="5"/>
      <c r="BV1692" s="5"/>
      <c r="BW1692" s="5"/>
      <c r="BX1692" s="5"/>
      <c r="BY1692" s="5"/>
      <c r="BZ1692" s="5"/>
      <c r="CA1692" s="5"/>
      <c r="CB1692" s="5"/>
      <c r="CC1692" s="5"/>
      <c r="CD1692" s="5"/>
      <c r="CE1692" s="5"/>
      <c r="CF1692" s="5"/>
      <c r="CG1692" s="5"/>
      <c r="CH1692" s="5"/>
      <c r="CI1692" s="5"/>
      <c r="CJ1692" s="5"/>
      <c r="CK1692" s="5"/>
      <c r="CL1692" s="5"/>
      <c r="CM1692" s="5"/>
      <c r="CN1692" s="5"/>
      <c r="CO1692" s="5"/>
      <c r="CP1692" s="5"/>
      <c r="CQ1692" s="5"/>
      <c r="CR1692" s="5"/>
      <c r="CS1692" s="5"/>
      <c r="CT1692" s="5"/>
      <c r="CU1692" s="5"/>
      <c r="CV1692" s="5"/>
      <c r="CW1692" s="5"/>
      <c r="CX1692" s="5"/>
      <c r="CY1692" s="5"/>
      <c r="CZ1692" s="5"/>
      <c r="DA1692" s="5"/>
      <c r="DB1692" s="5"/>
      <c r="DC1692" s="5"/>
      <c r="DD1692" s="5"/>
      <c r="DE1692" s="5"/>
      <c r="DF1692" s="5"/>
      <c r="DG1692" s="5"/>
      <c r="DH1692" s="5"/>
      <c r="DI1692" s="5"/>
      <c r="DJ1692" s="5"/>
      <c r="DK1692" s="5"/>
      <c r="DL1692" s="5"/>
    </row>
    <row r="1693" spans="1:116" s="1" customFormat="1" ht="34.5" customHeight="1">
      <c r="A1693" s="13"/>
      <c r="B1693" s="120">
        <v>37</v>
      </c>
      <c r="C1693" s="226" t="s">
        <v>1358</v>
      </c>
      <c r="D1693" s="227" t="s">
        <v>1352</v>
      </c>
      <c r="E1693" s="307">
        <v>4200</v>
      </c>
      <c r="F1693" s="304"/>
      <c r="G1693" s="29"/>
      <c r="H1693" s="45">
        <f t="shared" si="31"/>
        <v>4200</v>
      </c>
      <c r="I1693" s="318" t="s">
        <v>4310</v>
      </c>
      <c r="J1693" s="24"/>
      <c r="K1693" s="24"/>
      <c r="L1693" s="24"/>
      <c r="M1693" s="24"/>
      <c r="N1693" s="24"/>
      <c r="O1693" s="321" t="s">
        <v>1497</v>
      </c>
      <c r="P1693" s="322" t="s">
        <v>4352</v>
      </c>
      <c r="Q1693" s="133"/>
      <c r="R1693" s="24"/>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c r="BO1693" s="5"/>
      <c r="BP1693" s="5"/>
      <c r="BQ1693" s="5"/>
      <c r="BR1693" s="5"/>
      <c r="BS1693" s="5"/>
      <c r="BT1693" s="5"/>
      <c r="BU1693" s="5"/>
      <c r="BV1693" s="5"/>
      <c r="BW1693" s="5"/>
      <c r="BX1693" s="5"/>
      <c r="BY1693" s="5"/>
      <c r="BZ1693" s="5"/>
      <c r="CA1693" s="5"/>
      <c r="CB1693" s="5"/>
      <c r="CC1693" s="5"/>
      <c r="CD1693" s="5"/>
      <c r="CE1693" s="5"/>
      <c r="CF1693" s="5"/>
      <c r="CG1693" s="5"/>
      <c r="CH1693" s="5"/>
      <c r="CI1693" s="5"/>
      <c r="CJ1693" s="5"/>
      <c r="CK1693" s="5"/>
      <c r="CL1693" s="5"/>
      <c r="CM1693" s="5"/>
      <c r="CN1693" s="5"/>
      <c r="CO1693" s="5"/>
      <c r="CP1693" s="5"/>
      <c r="CQ1693" s="5"/>
      <c r="CR1693" s="5"/>
      <c r="CS1693" s="5"/>
      <c r="CT1693" s="5"/>
      <c r="CU1693" s="5"/>
      <c r="CV1693" s="5"/>
      <c r="CW1693" s="5"/>
      <c r="CX1693" s="5"/>
      <c r="CY1693" s="5"/>
      <c r="CZ1693" s="5"/>
      <c r="DA1693" s="5"/>
      <c r="DB1693" s="5"/>
      <c r="DC1693" s="5"/>
      <c r="DD1693" s="5"/>
      <c r="DE1693" s="5"/>
      <c r="DF1693" s="5"/>
      <c r="DG1693" s="5"/>
      <c r="DH1693" s="5"/>
      <c r="DI1693" s="5"/>
      <c r="DJ1693" s="5"/>
      <c r="DK1693" s="5"/>
      <c r="DL1693" s="5"/>
    </row>
    <row r="1694" spans="1:116" s="1" customFormat="1" ht="34.5" customHeight="1">
      <c r="A1694" s="13"/>
      <c r="B1694" s="121">
        <v>38</v>
      </c>
      <c r="C1694" s="226" t="s">
        <v>1359</v>
      </c>
      <c r="D1694" s="227" t="s">
        <v>1360</v>
      </c>
      <c r="E1694" s="307">
        <v>5570</v>
      </c>
      <c r="F1694" s="304"/>
      <c r="G1694" s="46"/>
      <c r="H1694" s="45">
        <f t="shared" si="31"/>
        <v>5570</v>
      </c>
      <c r="I1694" s="318" t="s">
        <v>4310</v>
      </c>
      <c r="J1694" s="24"/>
      <c r="K1694" s="24"/>
      <c r="L1694" s="24"/>
      <c r="M1694" s="24"/>
      <c r="N1694" s="24"/>
      <c r="O1694" s="321" t="s">
        <v>1498</v>
      </c>
      <c r="P1694" s="323" t="s">
        <v>4353</v>
      </c>
      <c r="Q1694" s="133"/>
      <c r="R1694" s="24"/>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c r="BU1694" s="5"/>
      <c r="BV1694" s="5"/>
      <c r="BW1694" s="5"/>
      <c r="BX1694" s="5"/>
      <c r="BY1694" s="5"/>
      <c r="BZ1694" s="5"/>
      <c r="CA1694" s="5"/>
      <c r="CB1694" s="5"/>
      <c r="CC1694" s="5"/>
      <c r="CD1694" s="5"/>
      <c r="CE1694" s="5"/>
      <c r="CF1694" s="5"/>
      <c r="CG1694" s="5"/>
      <c r="CH1694" s="5"/>
      <c r="CI1694" s="5"/>
      <c r="CJ1694" s="5"/>
      <c r="CK1694" s="5"/>
      <c r="CL1694" s="5"/>
      <c r="CM1694" s="5"/>
      <c r="CN1694" s="5"/>
      <c r="CO1694" s="5"/>
      <c r="CP1694" s="5"/>
      <c r="CQ1694" s="5"/>
      <c r="CR1694" s="5"/>
      <c r="CS1694" s="5"/>
      <c r="CT1694" s="5"/>
      <c r="CU1694" s="5"/>
      <c r="CV1694" s="5"/>
      <c r="CW1694" s="5"/>
      <c r="CX1694" s="5"/>
      <c r="CY1694" s="5"/>
      <c r="CZ1694" s="5"/>
      <c r="DA1694" s="5"/>
      <c r="DB1694" s="5"/>
      <c r="DC1694" s="5"/>
      <c r="DD1694" s="5"/>
      <c r="DE1694" s="5"/>
      <c r="DF1694" s="5"/>
      <c r="DG1694" s="5"/>
      <c r="DH1694" s="5"/>
      <c r="DI1694" s="5"/>
      <c r="DJ1694" s="5"/>
      <c r="DK1694" s="5"/>
      <c r="DL1694" s="5"/>
    </row>
    <row r="1695" spans="1:116" s="1" customFormat="1" ht="34.5" customHeight="1">
      <c r="A1695" s="13"/>
      <c r="B1695" s="121">
        <v>39</v>
      </c>
      <c r="C1695" s="226" t="s">
        <v>1361</v>
      </c>
      <c r="D1695" s="227" t="s">
        <v>1362</v>
      </c>
      <c r="E1695" s="307">
        <f>3017+1</f>
        <v>3018</v>
      </c>
      <c r="F1695" s="416"/>
      <c r="G1695" s="46"/>
      <c r="H1695" s="45">
        <f t="shared" si="31"/>
        <v>3018</v>
      </c>
      <c r="I1695" s="318" t="s">
        <v>4310</v>
      </c>
      <c r="J1695" s="24"/>
      <c r="K1695" s="24"/>
      <c r="L1695" s="24"/>
      <c r="M1695" s="24"/>
      <c r="N1695" s="24"/>
      <c r="O1695" s="321" t="s">
        <v>1499</v>
      </c>
      <c r="P1695" s="322" t="s">
        <v>4354</v>
      </c>
      <c r="Q1695" s="133"/>
      <c r="R1695" s="24"/>
      <c r="S1695" s="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c r="AT1695" s="5"/>
      <c r="AU1695" s="5"/>
      <c r="AV1695" s="5"/>
      <c r="AW1695" s="5"/>
      <c r="AX1695" s="5"/>
      <c r="AY1695" s="5"/>
      <c r="AZ1695" s="5"/>
      <c r="BA1695" s="5"/>
      <c r="BB1695" s="5"/>
      <c r="BC1695" s="5"/>
      <c r="BD1695" s="5"/>
      <c r="BE1695" s="5"/>
      <c r="BF1695" s="5"/>
      <c r="BG1695" s="5"/>
      <c r="BH1695" s="5"/>
      <c r="BI1695" s="5"/>
      <c r="BJ1695" s="5"/>
      <c r="BK1695" s="5"/>
      <c r="BL1695" s="5"/>
      <c r="BM1695" s="5"/>
      <c r="BN1695" s="5"/>
      <c r="BO1695" s="5"/>
      <c r="BP1695" s="5"/>
      <c r="BQ1695" s="5"/>
      <c r="BR1695" s="5"/>
      <c r="BS1695" s="5"/>
      <c r="BT1695" s="5"/>
      <c r="BU1695" s="5"/>
      <c r="BV1695" s="5"/>
      <c r="BW1695" s="5"/>
      <c r="BX1695" s="5"/>
      <c r="BY1695" s="5"/>
      <c r="BZ1695" s="5"/>
      <c r="CA1695" s="5"/>
      <c r="CB1695" s="5"/>
      <c r="CC1695" s="5"/>
      <c r="CD1695" s="5"/>
      <c r="CE1695" s="5"/>
      <c r="CF1695" s="5"/>
      <c r="CG1695" s="5"/>
      <c r="CH1695" s="5"/>
      <c r="CI1695" s="5"/>
      <c r="CJ1695" s="5"/>
      <c r="CK1695" s="5"/>
      <c r="CL1695" s="5"/>
      <c r="CM1695" s="5"/>
      <c r="CN1695" s="5"/>
      <c r="CO1695" s="5"/>
      <c r="CP1695" s="5"/>
      <c r="CQ1695" s="5"/>
      <c r="CR1695" s="5"/>
      <c r="CS1695" s="5"/>
      <c r="CT1695" s="5"/>
      <c r="CU1695" s="5"/>
      <c r="CV1695" s="5"/>
      <c r="CW1695" s="5"/>
      <c r="CX1695" s="5"/>
      <c r="CY1695" s="5"/>
      <c r="CZ1695" s="5"/>
      <c r="DA1695" s="5"/>
      <c r="DB1695" s="5"/>
      <c r="DC1695" s="5"/>
      <c r="DD1695" s="5"/>
      <c r="DE1695" s="5"/>
      <c r="DF1695" s="5"/>
      <c r="DG1695" s="5"/>
      <c r="DH1695" s="5"/>
      <c r="DI1695" s="5"/>
      <c r="DJ1695" s="5"/>
      <c r="DK1695" s="5"/>
      <c r="DL1695" s="5"/>
    </row>
    <row r="1696" spans="1:116" s="1" customFormat="1" ht="34.5" customHeight="1">
      <c r="A1696" s="13"/>
      <c r="B1696" s="120">
        <v>40</v>
      </c>
      <c r="C1696" s="227" t="s">
        <v>1363</v>
      </c>
      <c r="D1696" s="227" t="s">
        <v>1364</v>
      </c>
      <c r="E1696" s="308">
        <v>612</v>
      </c>
      <c r="F1696" s="227"/>
      <c r="G1696" s="46"/>
      <c r="H1696" s="45">
        <f t="shared" si="31"/>
        <v>612</v>
      </c>
      <c r="I1696" s="227" t="s">
        <v>347</v>
      </c>
      <c r="J1696" s="24"/>
      <c r="K1696" s="24"/>
      <c r="L1696" s="24"/>
      <c r="M1696" s="24"/>
      <c r="N1696" s="24"/>
      <c r="O1696" s="227" t="s">
        <v>1500</v>
      </c>
      <c r="P1696" s="227" t="s">
        <v>1501</v>
      </c>
      <c r="Q1696" s="133"/>
      <c r="R1696" s="24"/>
      <c r="S1696" s="5"/>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c r="AT1696" s="5"/>
      <c r="AU1696" s="5"/>
      <c r="AV1696" s="5"/>
      <c r="AW1696" s="5"/>
      <c r="AX1696" s="5"/>
      <c r="AY1696" s="5"/>
      <c r="AZ1696" s="5"/>
      <c r="BA1696" s="5"/>
      <c r="BB1696" s="5"/>
      <c r="BC1696" s="5"/>
      <c r="BD1696" s="5"/>
      <c r="BE1696" s="5"/>
      <c r="BF1696" s="5"/>
      <c r="BG1696" s="5"/>
      <c r="BH1696" s="5"/>
      <c r="BI1696" s="5"/>
      <c r="BJ1696" s="5"/>
      <c r="BK1696" s="5"/>
      <c r="BL1696" s="5"/>
      <c r="BM1696" s="5"/>
      <c r="BN1696" s="5"/>
      <c r="BO1696" s="5"/>
      <c r="BP1696" s="5"/>
      <c r="BQ1696" s="5"/>
      <c r="BR1696" s="5"/>
      <c r="BS1696" s="5"/>
      <c r="BT1696" s="5"/>
      <c r="BU1696" s="5"/>
      <c r="BV1696" s="5"/>
      <c r="BW1696" s="5"/>
      <c r="BX1696" s="5"/>
      <c r="BY1696" s="5"/>
      <c r="BZ1696" s="5"/>
      <c r="CA1696" s="5"/>
      <c r="CB1696" s="5"/>
      <c r="CC1696" s="5"/>
      <c r="CD1696" s="5"/>
      <c r="CE1696" s="5"/>
      <c r="CF1696" s="5"/>
      <c r="CG1696" s="5"/>
      <c r="CH1696" s="5"/>
      <c r="CI1696" s="5"/>
      <c r="CJ1696" s="5"/>
      <c r="CK1696" s="5"/>
      <c r="CL1696" s="5"/>
      <c r="CM1696" s="5"/>
      <c r="CN1696" s="5"/>
      <c r="CO1696" s="5"/>
      <c r="CP1696" s="5"/>
      <c r="CQ1696" s="5"/>
      <c r="CR1696" s="5"/>
      <c r="CS1696" s="5"/>
      <c r="CT1696" s="5"/>
      <c r="CU1696" s="5"/>
      <c r="CV1696" s="5"/>
      <c r="CW1696" s="5"/>
      <c r="CX1696" s="5"/>
      <c r="CY1696" s="5"/>
      <c r="CZ1696" s="5"/>
      <c r="DA1696" s="5"/>
      <c r="DB1696" s="5"/>
      <c r="DC1696" s="5"/>
      <c r="DD1696" s="5"/>
      <c r="DE1696" s="5"/>
      <c r="DF1696" s="5"/>
      <c r="DG1696" s="5"/>
      <c r="DH1696" s="5"/>
      <c r="DI1696" s="5"/>
      <c r="DJ1696" s="5"/>
      <c r="DK1696" s="5"/>
      <c r="DL1696" s="5"/>
    </row>
    <row r="1697" spans="1:116" s="1" customFormat="1" ht="34.5" customHeight="1">
      <c r="A1697" s="13"/>
      <c r="B1697" s="121">
        <v>41</v>
      </c>
      <c r="C1697" s="227" t="s">
        <v>1363</v>
      </c>
      <c r="D1697" s="227" t="s">
        <v>1364</v>
      </c>
      <c r="E1697" s="308">
        <v>2305</v>
      </c>
      <c r="F1697" s="227"/>
      <c r="G1697" s="46"/>
      <c r="H1697" s="45">
        <f t="shared" si="31"/>
        <v>2305</v>
      </c>
      <c r="I1697" s="227" t="s">
        <v>347</v>
      </c>
      <c r="J1697" s="24"/>
      <c r="K1697" s="24"/>
      <c r="L1697" s="24"/>
      <c r="M1697" s="24"/>
      <c r="N1697" s="24"/>
      <c r="O1697" s="227" t="s">
        <v>1502</v>
      </c>
      <c r="P1697" s="227" t="s">
        <v>1503</v>
      </c>
      <c r="Q1697" s="133"/>
      <c r="R1697" s="24"/>
      <c r="S1697" s="5"/>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c r="AT1697" s="5"/>
      <c r="AU1697" s="5"/>
      <c r="AV1697" s="5"/>
      <c r="AW1697" s="5"/>
      <c r="AX1697" s="5"/>
      <c r="AY1697" s="5"/>
      <c r="AZ1697" s="5"/>
      <c r="BA1697" s="5"/>
      <c r="BB1697" s="5"/>
      <c r="BC1697" s="5"/>
      <c r="BD1697" s="5"/>
      <c r="BE1697" s="5"/>
      <c r="BF1697" s="5"/>
      <c r="BG1697" s="5"/>
      <c r="BH1697" s="5"/>
      <c r="BI1697" s="5"/>
      <c r="BJ1697" s="5"/>
      <c r="BK1697" s="5"/>
      <c r="BL1697" s="5"/>
      <c r="BM1697" s="5"/>
      <c r="BN1697" s="5"/>
      <c r="BO1697" s="5"/>
      <c r="BP1697" s="5"/>
      <c r="BQ1697" s="5"/>
      <c r="BR1697" s="5"/>
      <c r="BS1697" s="5"/>
      <c r="BT1697" s="5"/>
      <c r="BU1697" s="5"/>
      <c r="BV1697" s="5"/>
      <c r="BW1697" s="5"/>
      <c r="BX1697" s="5"/>
      <c r="BY1697" s="5"/>
      <c r="BZ1697" s="5"/>
      <c r="CA1697" s="5"/>
      <c r="CB1697" s="5"/>
      <c r="CC1697" s="5"/>
      <c r="CD1697" s="5"/>
      <c r="CE1697" s="5"/>
      <c r="CF1697" s="5"/>
      <c r="CG1697" s="5"/>
      <c r="CH1697" s="5"/>
      <c r="CI1697" s="5"/>
      <c r="CJ1697" s="5"/>
      <c r="CK1697" s="5"/>
      <c r="CL1697" s="5"/>
      <c r="CM1697" s="5"/>
      <c r="CN1697" s="5"/>
      <c r="CO1697" s="5"/>
      <c r="CP1697" s="5"/>
      <c r="CQ1697" s="5"/>
      <c r="CR1697" s="5"/>
      <c r="CS1697" s="5"/>
      <c r="CT1697" s="5"/>
      <c r="CU1697" s="5"/>
      <c r="CV1697" s="5"/>
      <c r="CW1697" s="5"/>
      <c r="CX1697" s="5"/>
      <c r="CY1697" s="5"/>
      <c r="CZ1697" s="5"/>
      <c r="DA1697" s="5"/>
      <c r="DB1697" s="5"/>
      <c r="DC1697" s="5"/>
      <c r="DD1697" s="5"/>
      <c r="DE1697" s="5"/>
      <c r="DF1697" s="5"/>
      <c r="DG1697" s="5"/>
      <c r="DH1697" s="5"/>
      <c r="DI1697" s="5"/>
      <c r="DJ1697" s="5"/>
      <c r="DK1697" s="5"/>
      <c r="DL1697" s="5"/>
    </row>
    <row r="1698" spans="1:116" s="1" customFormat="1" ht="34.5" customHeight="1">
      <c r="A1698" s="13"/>
      <c r="B1698" s="121">
        <v>42</v>
      </c>
      <c r="C1698" s="227" t="s">
        <v>1363</v>
      </c>
      <c r="D1698" s="227" t="s">
        <v>1364</v>
      </c>
      <c r="E1698" s="308">
        <v>2230</v>
      </c>
      <c r="F1698" s="227"/>
      <c r="G1698" s="46"/>
      <c r="H1698" s="45">
        <f t="shared" si="31"/>
        <v>2230</v>
      </c>
      <c r="I1698" s="227" t="s">
        <v>347</v>
      </c>
      <c r="J1698" s="24"/>
      <c r="K1698" s="24"/>
      <c r="L1698" s="24"/>
      <c r="M1698" s="24"/>
      <c r="N1698" s="24"/>
      <c r="O1698" s="227" t="s">
        <v>1504</v>
      </c>
      <c r="P1698" s="227" t="s">
        <v>1505</v>
      </c>
      <c r="Q1698" s="133"/>
      <c r="R1698" s="24"/>
      <c r="S1698" s="5"/>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c r="AT1698" s="5"/>
      <c r="AU1698" s="5"/>
      <c r="AV1698" s="5"/>
      <c r="AW1698" s="5"/>
      <c r="AX1698" s="5"/>
      <c r="AY1698" s="5"/>
      <c r="AZ1698" s="5"/>
      <c r="BA1698" s="5"/>
      <c r="BB1698" s="5"/>
      <c r="BC1698" s="5"/>
      <c r="BD1698" s="5"/>
      <c r="BE1698" s="5"/>
      <c r="BF1698" s="5"/>
      <c r="BG1698" s="5"/>
      <c r="BH1698" s="5"/>
      <c r="BI1698" s="5"/>
      <c r="BJ1698" s="5"/>
      <c r="BK1698" s="5"/>
      <c r="BL1698" s="5"/>
      <c r="BM1698" s="5"/>
      <c r="BN1698" s="5"/>
      <c r="BO1698" s="5"/>
      <c r="BP1698" s="5"/>
      <c r="BQ1698" s="5"/>
      <c r="BR1698" s="5"/>
      <c r="BS1698" s="5"/>
      <c r="BT1698" s="5"/>
      <c r="BU1698" s="5"/>
      <c r="BV1698" s="5"/>
      <c r="BW1698" s="5"/>
      <c r="BX1698" s="5"/>
      <c r="BY1698" s="5"/>
      <c r="BZ1698" s="5"/>
      <c r="CA1698" s="5"/>
      <c r="CB1698" s="5"/>
      <c r="CC1698" s="5"/>
      <c r="CD1698" s="5"/>
      <c r="CE1698" s="5"/>
      <c r="CF1698" s="5"/>
      <c r="CG1698" s="5"/>
      <c r="CH1698" s="5"/>
      <c r="CI1698" s="5"/>
      <c r="CJ1698" s="5"/>
      <c r="CK1698" s="5"/>
      <c r="CL1698" s="5"/>
      <c r="CM1698" s="5"/>
      <c r="CN1698" s="5"/>
      <c r="CO1698" s="5"/>
      <c r="CP1698" s="5"/>
      <c r="CQ1698" s="5"/>
      <c r="CR1698" s="5"/>
      <c r="CS1698" s="5"/>
      <c r="CT1698" s="5"/>
      <c r="CU1698" s="5"/>
      <c r="CV1698" s="5"/>
      <c r="CW1698" s="5"/>
      <c r="CX1698" s="5"/>
      <c r="CY1698" s="5"/>
      <c r="CZ1698" s="5"/>
      <c r="DA1698" s="5"/>
      <c r="DB1698" s="5"/>
      <c r="DC1698" s="5"/>
      <c r="DD1698" s="5"/>
      <c r="DE1698" s="5"/>
      <c r="DF1698" s="5"/>
      <c r="DG1698" s="5"/>
      <c r="DH1698" s="5"/>
      <c r="DI1698" s="5"/>
      <c r="DJ1698" s="5"/>
      <c r="DK1698" s="5"/>
      <c r="DL1698" s="5"/>
    </row>
    <row r="1699" spans="1:116" s="1" customFormat="1" ht="34.5" customHeight="1">
      <c r="A1699" s="13"/>
      <c r="B1699" s="120">
        <v>43</v>
      </c>
      <c r="C1699" s="227" t="s">
        <v>1363</v>
      </c>
      <c r="D1699" s="227" t="s">
        <v>1364</v>
      </c>
      <c r="E1699" s="308">
        <v>859</v>
      </c>
      <c r="F1699" s="227"/>
      <c r="G1699" s="47"/>
      <c r="H1699" s="45">
        <f t="shared" si="31"/>
        <v>859</v>
      </c>
      <c r="I1699" s="227" t="s">
        <v>347</v>
      </c>
      <c r="J1699" s="24"/>
      <c r="K1699" s="24"/>
      <c r="L1699" s="24"/>
      <c r="M1699" s="24"/>
      <c r="N1699" s="24"/>
      <c r="O1699" s="227" t="s">
        <v>1506</v>
      </c>
      <c r="P1699" s="227" t="s">
        <v>1507</v>
      </c>
      <c r="Q1699" s="133"/>
      <c r="R1699" s="24"/>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c r="AX1699" s="5"/>
      <c r="AY1699" s="5"/>
      <c r="AZ1699" s="5"/>
      <c r="BA1699" s="5"/>
      <c r="BB1699" s="5"/>
      <c r="BC1699" s="5"/>
      <c r="BD1699" s="5"/>
      <c r="BE1699" s="5"/>
      <c r="BF1699" s="5"/>
      <c r="BG1699" s="5"/>
      <c r="BH1699" s="5"/>
      <c r="BI1699" s="5"/>
      <c r="BJ1699" s="5"/>
      <c r="BK1699" s="5"/>
      <c r="BL1699" s="5"/>
      <c r="BM1699" s="5"/>
      <c r="BN1699" s="5"/>
      <c r="BO1699" s="5"/>
      <c r="BP1699" s="5"/>
      <c r="BQ1699" s="5"/>
      <c r="BR1699" s="5"/>
      <c r="BS1699" s="5"/>
      <c r="BT1699" s="5"/>
      <c r="BU1699" s="5"/>
      <c r="BV1699" s="5"/>
      <c r="BW1699" s="5"/>
      <c r="BX1699" s="5"/>
      <c r="BY1699" s="5"/>
      <c r="BZ1699" s="5"/>
      <c r="CA1699" s="5"/>
      <c r="CB1699" s="5"/>
      <c r="CC1699" s="5"/>
      <c r="CD1699" s="5"/>
      <c r="CE1699" s="5"/>
      <c r="CF1699" s="5"/>
      <c r="CG1699" s="5"/>
      <c r="CH1699" s="5"/>
      <c r="CI1699" s="5"/>
      <c r="CJ1699" s="5"/>
      <c r="CK1699" s="5"/>
      <c r="CL1699" s="5"/>
      <c r="CM1699" s="5"/>
      <c r="CN1699" s="5"/>
      <c r="CO1699" s="5"/>
      <c r="CP1699" s="5"/>
      <c r="CQ1699" s="5"/>
      <c r="CR1699" s="5"/>
      <c r="CS1699" s="5"/>
      <c r="CT1699" s="5"/>
      <c r="CU1699" s="5"/>
      <c r="CV1699" s="5"/>
      <c r="CW1699" s="5"/>
      <c r="CX1699" s="5"/>
      <c r="CY1699" s="5"/>
      <c r="CZ1699" s="5"/>
      <c r="DA1699" s="5"/>
      <c r="DB1699" s="5"/>
      <c r="DC1699" s="5"/>
      <c r="DD1699" s="5"/>
      <c r="DE1699" s="5"/>
      <c r="DF1699" s="5"/>
      <c r="DG1699" s="5"/>
      <c r="DH1699" s="5"/>
      <c r="DI1699" s="5"/>
      <c r="DJ1699" s="5"/>
      <c r="DK1699" s="5"/>
      <c r="DL1699" s="5"/>
    </row>
    <row r="1700" spans="1:116" s="1" customFormat="1" ht="34.5" customHeight="1">
      <c r="A1700" s="13"/>
      <c r="B1700" s="121">
        <v>44</v>
      </c>
      <c r="C1700" s="227" t="s">
        <v>1363</v>
      </c>
      <c r="D1700" s="227" t="s">
        <v>1364</v>
      </c>
      <c r="E1700" s="308">
        <v>2251</v>
      </c>
      <c r="F1700" s="227"/>
      <c r="G1700" s="47"/>
      <c r="H1700" s="45">
        <f t="shared" si="31"/>
        <v>2251</v>
      </c>
      <c r="I1700" s="227" t="s">
        <v>347</v>
      </c>
      <c r="J1700" s="24"/>
      <c r="K1700" s="24"/>
      <c r="L1700" s="24"/>
      <c r="M1700" s="24"/>
      <c r="N1700" s="24"/>
      <c r="O1700" s="227" t="s">
        <v>1508</v>
      </c>
      <c r="P1700" s="227" t="s">
        <v>1509</v>
      </c>
      <c r="Q1700" s="133"/>
      <c r="R1700" s="24"/>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c r="AX1700" s="5"/>
      <c r="AY1700" s="5"/>
      <c r="AZ1700" s="5"/>
      <c r="BA1700" s="5"/>
      <c r="BB1700" s="5"/>
      <c r="BC1700" s="5"/>
      <c r="BD1700" s="5"/>
      <c r="BE1700" s="5"/>
      <c r="BF1700" s="5"/>
      <c r="BG1700" s="5"/>
      <c r="BH1700" s="5"/>
      <c r="BI1700" s="5"/>
      <c r="BJ1700" s="5"/>
      <c r="BK1700" s="5"/>
      <c r="BL1700" s="5"/>
      <c r="BM1700" s="5"/>
      <c r="BN1700" s="5"/>
      <c r="BO1700" s="5"/>
      <c r="BP1700" s="5"/>
      <c r="BQ1700" s="5"/>
      <c r="BR1700" s="5"/>
      <c r="BS1700" s="5"/>
      <c r="BT1700" s="5"/>
      <c r="BU1700" s="5"/>
      <c r="BV1700" s="5"/>
      <c r="BW1700" s="5"/>
      <c r="BX1700" s="5"/>
      <c r="BY1700" s="5"/>
      <c r="BZ1700" s="5"/>
      <c r="CA1700" s="5"/>
      <c r="CB1700" s="5"/>
      <c r="CC1700" s="5"/>
      <c r="CD1700" s="5"/>
      <c r="CE1700" s="5"/>
      <c r="CF1700" s="5"/>
      <c r="CG1700" s="5"/>
      <c r="CH1700" s="5"/>
      <c r="CI1700" s="5"/>
      <c r="CJ1700" s="5"/>
      <c r="CK1700" s="5"/>
      <c r="CL1700" s="5"/>
      <c r="CM1700" s="5"/>
      <c r="CN1700" s="5"/>
      <c r="CO1700" s="5"/>
      <c r="CP1700" s="5"/>
      <c r="CQ1700" s="5"/>
      <c r="CR1700" s="5"/>
      <c r="CS1700" s="5"/>
      <c r="CT1700" s="5"/>
      <c r="CU1700" s="5"/>
      <c r="CV1700" s="5"/>
      <c r="CW1700" s="5"/>
      <c r="CX1700" s="5"/>
      <c r="CY1700" s="5"/>
      <c r="CZ1700" s="5"/>
      <c r="DA1700" s="5"/>
      <c r="DB1700" s="5"/>
      <c r="DC1700" s="5"/>
      <c r="DD1700" s="5"/>
      <c r="DE1700" s="5"/>
      <c r="DF1700" s="5"/>
      <c r="DG1700" s="5"/>
      <c r="DH1700" s="5"/>
      <c r="DI1700" s="5"/>
      <c r="DJ1700" s="5"/>
      <c r="DK1700" s="5"/>
      <c r="DL1700" s="5"/>
    </row>
    <row r="1701" spans="1:116" s="1" customFormat="1" ht="34.5" customHeight="1">
      <c r="A1701" s="13"/>
      <c r="B1701" s="121">
        <v>45</v>
      </c>
      <c r="C1701" s="227" t="s">
        <v>1363</v>
      </c>
      <c r="D1701" s="227" t="s">
        <v>1364</v>
      </c>
      <c r="E1701" s="308">
        <v>2859</v>
      </c>
      <c r="F1701" s="227"/>
      <c r="G1701" s="37"/>
      <c r="H1701" s="45">
        <f t="shared" si="31"/>
        <v>2859</v>
      </c>
      <c r="I1701" s="227" t="s">
        <v>347</v>
      </c>
      <c r="J1701" s="24"/>
      <c r="K1701" s="24"/>
      <c r="L1701" s="24"/>
      <c r="M1701" s="24"/>
      <c r="N1701" s="24"/>
      <c r="O1701" s="227" t="s">
        <v>1510</v>
      </c>
      <c r="P1701" s="227" t="s">
        <v>1511</v>
      </c>
      <c r="Q1701" s="133"/>
      <c r="R1701" s="24"/>
      <c r="S1701" s="5"/>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c r="AT1701" s="5"/>
      <c r="AU1701" s="5"/>
      <c r="AV1701" s="5"/>
      <c r="AW1701" s="5"/>
      <c r="AX1701" s="5"/>
      <c r="AY1701" s="5"/>
      <c r="AZ1701" s="5"/>
      <c r="BA1701" s="5"/>
      <c r="BB1701" s="5"/>
      <c r="BC1701" s="5"/>
      <c r="BD1701" s="5"/>
      <c r="BE1701" s="5"/>
      <c r="BF1701" s="5"/>
      <c r="BG1701" s="5"/>
      <c r="BH1701" s="5"/>
      <c r="BI1701" s="5"/>
      <c r="BJ1701" s="5"/>
      <c r="BK1701" s="5"/>
      <c r="BL1701" s="5"/>
      <c r="BM1701" s="5"/>
      <c r="BN1701" s="5"/>
      <c r="BO1701" s="5"/>
      <c r="BP1701" s="5"/>
      <c r="BQ1701" s="5"/>
      <c r="BR1701" s="5"/>
      <c r="BS1701" s="5"/>
      <c r="BT1701" s="5"/>
      <c r="BU1701" s="5"/>
      <c r="BV1701" s="5"/>
      <c r="BW1701" s="5"/>
      <c r="BX1701" s="5"/>
      <c r="BY1701" s="5"/>
      <c r="BZ1701" s="5"/>
      <c r="CA1701" s="5"/>
      <c r="CB1701" s="5"/>
      <c r="CC1701" s="5"/>
      <c r="CD1701" s="5"/>
      <c r="CE1701" s="5"/>
      <c r="CF1701" s="5"/>
      <c r="CG1701" s="5"/>
      <c r="CH1701" s="5"/>
      <c r="CI1701" s="5"/>
      <c r="CJ1701" s="5"/>
      <c r="CK1701" s="5"/>
      <c r="CL1701" s="5"/>
      <c r="CM1701" s="5"/>
      <c r="CN1701" s="5"/>
      <c r="CO1701" s="5"/>
      <c r="CP1701" s="5"/>
      <c r="CQ1701" s="5"/>
      <c r="CR1701" s="5"/>
      <c r="CS1701" s="5"/>
      <c r="CT1701" s="5"/>
      <c r="CU1701" s="5"/>
      <c r="CV1701" s="5"/>
      <c r="CW1701" s="5"/>
      <c r="CX1701" s="5"/>
      <c r="CY1701" s="5"/>
      <c r="CZ1701" s="5"/>
      <c r="DA1701" s="5"/>
      <c r="DB1701" s="5"/>
      <c r="DC1701" s="5"/>
      <c r="DD1701" s="5"/>
      <c r="DE1701" s="5"/>
      <c r="DF1701" s="5"/>
      <c r="DG1701" s="5"/>
      <c r="DH1701" s="5"/>
      <c r="DI1701" s="5"/>
      <c r="DJ1701" s="5"/>
      <c r="DK1701" s="5"/>
      <c r="DL1701" s="5"/>
    </row>
    <row r="1702" spans="1:116" s="1" customFormat="1" ht="34.5" customHeight="1">
      <c r="A1702" s="13"/>
      <c r="B1702" s="120">
        <v>46</v>
      </c>
      <c r="C1702" s="227" t="s">
        <v>1363</v>
      </c>
      <c r="D1702" s="227" t="s">
        <v>1364</v>
      </c>
      <c r="E1702" s="308">
        <v>2753</v>
      </c>
      <c r="F1702" s="227"/>
      <c r="G1702" s="37"/>
      <c r="H1702" s="45">
        <f t="shared" si="31"/>
        <v>2753</v>
      </c>
      <c r="I1702" s="227" t="s">
        <v>347</v>
      </c>
      <c r="J1702" s="24"/>
      <c r="K1702" s="24"/>
      <c r="L1702" s="24"/>
      <c r="M1702" s="24"/>
      <c r="N1702" s="24"/>
      <c r="O1702" s="227" t="s">
        <v>1512</v>
      </c>
      <c r="P1702" s="227" t="s">
        <v>1513</v>
      </c>
      <c r="Q1702" s="133"/>
      <c r="R1702" s="24"/>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c r="BI1702" s="5"/>
      <c r="BJ1702" s="5"/>
      <c r="BK1702" s="5"/>
      <c r="BL1702" s="5"/>
      <c r="BM1702" s="5"/>
      <c r="BN1702" s="5"/>
      <c r="BO1702" s="5"/>
      <c r="BP1702" s="5"/>
      <c r="BQ1702" s="5"/>
      <c r="BR1702" s="5"/>
      <c r="BS1702" s="5"/>
      <c r="BT1702" s="5"/>
      <c r="BU1702" s="5"/>
      <c r="BV1702" s="5"/>
      <c r="BW1702" s="5"/>
      <c r="BX1702" s="5"/>
      <c r="BY1702" s="5"/>
      <c r="BZ1702" s="5"/>
      <c r="CA1702" s="5"/>
      <c r="CB1702" s="5"/>
      <c r="CC1702" s="5"/>
      <c r="CD1702" s="5"/>
      <c r="CE1702" s="5"/>
      <c r="CF1702" s="5"/>
      <c r="CG1702" s="5"/>
      <c r="CH1702" s="5"/>
      <c r="CI1702" s="5"/>
      <c r="CJ1702" s="5"/>
      <c r="CK1702" s="5"/>
      <c r="CL1702" s="5"/>
      <c r="CM1702" s="5"/>
      <c r="CN1702" s="5"/>
      <c r="CO1702" s="5"/>
      <c r="CP1702" s="5"/>
      <c r="CQ1702" s="5"/>
      <c r="CR1702" s="5"/>
      <c r="CS1702" s="5"/>
      <c r="CT1702" s="5"/>
      <c r="CU1702" s="5"/>
      <c r="CV1702" s="5"/>
      <c r="CW1702" s="5"/>
      <c r="CX1702" s="5"/>
      <c r="CY1702" s="5"/>
      <c r="CZ1702" s="5"/>
      <c r="DA1702" s="5"/>
      <c r="DB1702" s="5"/>
      <c r="DC1702" s="5"/>
      <c r="DD1702" s="5"/>
      <c r="DE1702" s="5"/>
      <c r="DF1702" s="5"/>
      <c r="DG1702" s="5"/>
      <c r="DH1702" s="5"/>
      <c r="DI1702" s="5"/>
      <c r="DJ1702" s="5"/>
      <c r="DK1702" s="5"/>
      <c r="DL1702" s="5"/>
    </row>
    <row r="1703" spans="1:116" s="1" customFormat="1" ht="34.5" customHeight="1">
      <c r="A1703" s="13"/>
      <c r="B1703" s="121">
        <v>47</v>
      </c>
      <c r="C1703" s="227" t="s">
        <v>1363</v>
      </c>
      <c r="D1703" s="227" t="s">
        <v>1364</v>
      </c>
      <c r="E1703" s="308">
        <v>2655</v>
      </c>
      <c r="F1703" s="227"/>
      <c r="G1703" s="37"/>
      <c r="H1703" s="45">
        <f t="shared" si="31"/>
        <v>2655</v>
      </c>
      <c r="I1703" s="227" t="s">
        <v>347</v>
      </c>
      <c r="J1703" s="24"/>
      <c r="K1703" s="24"/>
      <c r="L1703" s="24"/>
      <c r="M1703" s="24"/>
      <c r="N1703" s="24"/>
      <c r="O1703" s="227" t="s">
        <v>1514</v>
      </c>
      <c r="P1703" s="227" t="s">
        <v>1515</v>
      </c>
      <c r="Q1703" s="133"/>
      <c r="R1703" s="24"/>
      <c r="S1703" s="5"/>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c r="AT1703" s="5"/>
      <c r="AU1703" s="5"/>
      <c r="AV1703" s="5"/>
      <c r="AW1703" s="5"/>
      <c r="AX1703" s="5"/>
      <c r="AY1703" s="5"/>
      <c r="AZ1703" s="5"/>
      <c r="BA1703" s="5"/>
      <c r="BB1703" s="5"/>
      <c r="BC1703" s="5"/>
      <c r="BD1703" s="5"/>
      <c r="BE1703" s="5"/>
      <c r="BF1703" s="5"/>
      <c r="BG1703" s="5"/>
      <c r="BH1703" s="5"/>
      <c r="BI1703" s="5"/>
      <c r="BJ1703" s="5"/>
      <c r="BK1703" s="5"/>
      <c r="BL1703" s="5"/>
      <c r="BM1703" s="5"/>
      <c r="BN1703" s="5"/>
      <c r="BO1703" s="5"/>
      <c r="BP1703" s="5"/>
      <c r="BQ1703" s="5"/>
      <c r="BR1703" s="5"/>
      <c r="BS1703" s="5"/>
      <c r="BT1703" s="5"/>
      <c r="BU1703" s="5"/>
      <c r="BV1703" s="5"/>
      <c r="BW1703" s="5"/>
      <c r="BX1703" s="5"/>
      <c r="BY1703" s="5"/>
      <c r="BZ1703" s="5"/>
      <c r="CA1703" s="5"/>
      <c r="CB1703" s="5"/>
      <c r="CC1703" s="5"/>
      <c r="CD1703" s="5"/>
      <c r="CE1703" s="5"/>
      <c r="CF1703" s="5"/>
      <c r="CG1703" s="5"/>
      <c r="CH1703" s="5"/>
      <c r="CI1703" s="5"/>
      <c r="CJ1703" s="5"/>
      <c r="CK1703" s="5"/>
      <c r="CL1703" s="5"/>
      <c r="CM1703" s="5"/>
      <c r="CN1703" s="5"/>
      <c r="CO1703" s="5"/>
      <c r="CP1703" s="5"/>
      <c r="CQ1703" s="5"/>
      <c r="CR1703" s="5"/>
      <c r="CS1703" s="5"/>
      <c r="CT1703" s="5"/>
      <c r="CU1703" s="5"/>
      <c r="CV1703" s="5"/>
      <c r="CW1703" s="5"/>
      <c r="CX1703" s="5"/>
      <c r="CY1703" s="5"/>
      <c r="CZ1703" s="5"/>
      <c r="DA1703" s="5"/>
      <c r="DB1703" s="5"/>
      <c r="DC1703" s="5"/>
      <c r="DD1703" s="5"/>
      <c r="DE1703" s="5"/>
      <c r="DF1703" s="5"/>
      <c r="DG1703" s="5"/>
      <c r="DH1703" s="5"/>
      <c r="DI1703" s="5"/>
      <c r="DJ1703" s="5"/>
      <c r="DK1703" s="5"/>
      <c r="DL1703" s="5"/>
    </row>
    <row r="1704" spans="1:116" s="1" customFormat="1" ht="34.5" customHeight="1">
      <c r="A1704" s="13"/>
      <c r="B1704" s="121">
        <v>48</v>
      </c>
      <c r="C1704" s="227" t="s">
        <v>1363</v>
      </c>
      <c r="D1704" s="227" t="s">
        <v>1364</v>
      </c>
      <c r="E1704" s="308">
        <v>2504</v>
      </c>
      <c r="F1704" s="227"/>
      <c r="G1704" s="37"/>
      <c r="H1704" s="45">
        <f t="shared" si="31"/>
        <v>2504</v>
      </c>
      <c r="I1704" s="227" t="s">
        <v>347</v>
      </c>
      <c r="J1704" s="24"/>
      <c r="K1704" s="24"/>
      <c r="L1704" s="24"/>
      <c r="M1704" s="24"/>
      <c r="N1704" s="24"/>
      <c r="O1704" s="227" t="s">
        <v>1516</v>
      </c>
      <c r="P1704" s="227" t="s">
        <v>1517</v>
      </c>
      <c r="Q1704" s="133"/>
      <c r="R1704" s="24"/>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c r="BI1704" s="5"/>
      <c r="BJ1704" s="5"/>
      <c r="BK1704" s="5"/>
      <c r="BL1704" s="5"/>
      <c r="BM1704" s="5"/>
      <c r="BN1704" s="5"/>
      <c r="BO1704" s="5"/>
      <c r="BP1704" s="5"/>
      <c r="BQ1704" s="5"/>
      <c r="BR1704" s="5"/>
      <c r="BS1704" s="5"/>
      <c r="BT1704" s="5"/>
      <c r="BU1704" s="5"/>
      <c r="BV1704" s="5"/>
      <c r="BW1704" s="5"/>
      <c r="BX1704" s="5"/>
      <c r="BY1704" s="5"/>
      <c r="BZ1704" s="5"/>
      <c r="CA1704" s="5"/>
      <c r="CB1704" s="5"/>
      <c r="CC1704" s="5"/>
      <c r="CD1704" s="5"/>
      <c r="CE1704" s="5"/>
      <c r="CF1704" s="5"/>
      <c r="CG1704" s="5"/>
      <c r="CH1704" s="5"/>
      <c r="CI1704" s="5"/>
      <c r="CJ1704" s="5"/>
      <c r="CK1704" s="5"/>
      <c r="CL1704" s="5"/>
      <c r="CM1704" s="5"/>
      <c r="CN1704" s="5"/>
      <c r="CO1704" s="5"/>
      <c r="CP1704" s="5"/>
      <c r="CQ1704" s="5"/>
      <c r="CR1704" s="5"/>
      <c r="CS1704" s="5"/>
      <c r="CT1704" s="5"/>
      <c r="CU1704" s="5"/>
      <c r="CV1704" s="5"/>
      <c r="CW1704" s="5"/>
      <c r="CX1704" s="5"/>
      <c r="CY1704" s="5"/>
      <c r="CZ1704" s="5"/>
      <c r="DA1704" s="5"/>
      <c r="DB1704" s="5"/>
      <c r="DC1704" s="5"/>
      <c r="DD1704" s="5"/>
      <c r="DE1704" s="5"/>
      <c r="DF1704" s="5"/>
      <c r="DG1704" s="5"/>
      <c r="DH1704" s="5"/>
      <c r="DI1704" s="5"/>
      <c r="DJ1704" s="5"/>
      <c r="DK1704" s="5"/>
      <c r="DL1704" s="5"/>
    </row>
    <row r="1705" spans="1:116" s="1" customFormat="1" ht="34.5" customHeight="1">
      <c r="A1705" s="13"/>
      <c r="B1705" s="120">
        <v>49</v>
      </c>
      <c r="C1705" s="227" t="s">
        <v>1363</v>
      </c>
      <c r="D1705" s="227" t="s">
        <v>1364</v>
      </c>
      <c r="E1705" s="308">
        <v>578</v>
      </c>
      <c r="F1705" s="227"/>
      <c r="G1705" s="37"/>
      <c r="H1705" s="45">
        <f t="shared" si="31"/>
        <v>578</v>
      </c>
      <c r="I1705" s="227" t="s">
        <v>347</v>
      </c>
      <c r="J1705" s="24"/>
      <c r="K1705" s="24"/>
      <c r="L1705" s="24"/>
      <c r="M1705" s="24"/>
      <c r="N1705" s="24"/>
      <c r="O1705" s="227" t="s">
        <v>1518</v>
      </c>
      <c r="P1705" s="227" t="s">
        <v>1519</v>
      </c>
      <c r="Q1705" s="133"/>
      <c r="R1705" s="24"/>
      <c r="S1705" s="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c r="AT1705" s="5"/>
      <c r="AU1705" s="5"/>
      <c r="AV1705" s="5"/>
      <c r="AW1705" s="5"/>
      <c r="AX1705" s="5"/>
      <c r="AY1705" s="5"/>
      <c r="AZ1705" s="5"/>
      <c r="BA1705" s="5"/>
      <c r="BB1705" s="5"/>
      <c r="BC1705" s="5"/>
      <c r="BD1705" s="5"/>
      <c r="BE1705" s="5"/>
      <c r="BF1705" s="5"/>
      <c r="BG1705" s="5"/>
      <c r="BH1705" s="5"/>
      <c r="BI1705" s="5"/>
      <c r="BJ1705" s="5"/>
      <c r="BK1705" s="5"/>
      <c r="BL1705" s="5"/>
      <c r="BM1705" s="5"/>
      <c r="BN1705" s="5"/>
      <c r="BO1705" s="5"/>
      <c r="BP1705" s="5"/>
      <c r="BQ1705" s="5"/>
      <c r="BR1705" s="5"/>
      <c r="BS1705" s="5"/>
      <c r="BT1705" s="5"/>
      <c r="BU1705" s="5"/>
      <c r="BV1705" s="5"/>
      <c r="BW1705" s="5"/>
      <c r="BX1705" s="5"/>
      <c r="BY1705" s="5"/>
      <c r="BZ1705" s="5"/>
      <c r="CA1705" s="5"/>
      <c r="CB1705" s="5"/>
      <c r="CC1705" s="5"/>
      <c r="CD1705" s="5"/>
      <c r="CE1705" s="5"/>
      <c r="CF1705" s="5"/>
      <c r="CG1705" s="5"/>
      <c r="CH1705" s="5"/>
      <c r="CI1705" s="5"/>
      <c r="CJ1705" s="5"/>
      <c r="CK1705" s="5"/>
      <c r="CL1705" s="5"/>
      <c r="CM1705" s="5"/>
      <c r="CN1705" s="5"/>
      <c r="CO1705" s="5"/>
      <c r="CP1705" s="5"/>
      <c r="CQ1705" s="5"/>
      <c r="CR1705" s="5"/>
      <c r="CS1705" s="5"/>
      <c r="CT1705" s="5"/>
      <c r="CU1705" s="5"/>
      <c r="CV1705" s="5"/>
      <c r="CW1705" s="5"/>
      <c r="CX1705" s="5"/>
      <c r="CY1705" s="5"/>
      <c r="CZ1705" s="5"/>
      <c r="DA1705" s="5"/>
      <c r="DB1705" s="5"/>
      <c r="DC1705" s="5"/>
      <c r="DD1705" s="5"/>
      <c r="DE1705" s="5"/>
      <c r="DF1705" s="5"/>
      <c r="DG1705" s="5"/>
      <c r="DH1705" s="5"/>
      <c r="DI1705" s="5"/>
      <c r="DJ1705" s="5"/>
      <c r="DK1705" s="5"/>
      <c r="DL1705" s="5"/>
    </row>
    <row r="1706" spans="1:116" s="1" customFormat="1" ht="34.5" customHeight="1">
      <c r="A1706" s="13"/>
      <c r="B1706" s="121">
        <v>50</v>
      </c>
      <c r="C1706" s="227" t="s">
        <v>1363</v>
      </c>
      <c r="D1706" s="227" t="s">
        <v>1364</v>
      </c>
      <c r="E1706" s="308">
        <v>622</v>
      </c>
      <c r="F1706" s="227"/>
      <c r="G1706" s="37"/>
      <c r="H1706" s="45">
        <f t="shared" si="31"/>
        <v>622</v>
      </c>
      <c r="I1706" s="227" t="s">
        <v>347</v>
      </c>
      <c r="J1706" s="24"/>
      <c r="K1706" s="24"/>
      <c r="L1706" s="24"/>
      <c r="M1706" s="24"/>
      <c r="N1706" s="24"/>
      <c r="O1706" s="227" t="s">
        <v>1520</v>
      </c>
      <c r="P1706" s="227" t="s">
        <v>1521</v>
      </c>
      <c r="Q1706" s="133"/>
      <c r="R1706" s="24"/>
      <c r="S1706" s="5"/>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c r="AT1706" s="5"/>
      <c r="AU1706" s="5"/>
      <c r="AV1706" s="5"/>
      <c r="AW1706" s="5"/>
      <c r="AX1706" s="5"/>
      <c r="AY1706" s="5"/>
      <c r="AZ1706" s="5"/>
      <c r="BA1706" s="5"/>
      <c r="BB1706" s="5"/>
      <c r="BC1706" s="5"/>
      <c r="BD1706" s="5"/>
      <c r="BE1706" s="5"/>
      <c r="BF1706" s="5"/>
      <c r="BG1706" s="5"/>
      <c r="BH1706" s="5"/>
      <c r="BI1706" s="5"/>
      <c r="BJ1706" s="5"/>
      <c r="BK1706" s="5"/>
      <c r="BL1706" s="5"/>
      <c r="BM1706" s="5"/>
      <c r="BN1706" s="5"/>
      <c r="BO1706" s="5"/>
      <c r="BP1706" s="5"/>
      <c r="BQ1706" s="5"/>
      <c r="BR1706" s="5"/>
      <c r="BS1706" s="5"/>
      <c r="BT1706" s="5"/>
      <c r="BU1706" s="5"/>
      <c r="BV1706" s="5"/>
      <c r="BW1706" s="5"/>
      <c r="BX1706" s="5"/>
      <c r="BY1706" s="5"/>
      <c r="BZ1706" s="5"/>
      <c r="CA1706" s="5"/>
      <c r="CB1706" s="5"/>
      <c r="CC1706" s="5"/>
      <c r="CD1706" s="5"/>
      <c r="CE1706" s="5"/>
      <c r="CF1706" s="5"/>
      <c r="CG1706" s="5"/>
      <c r="CH1706" s="5"/>
      <c r="CI1706" s="5"/>
      <c r="CJ1706" s="5"/>
      <c r="CK1706" s="5"/>
      <c r="CL1706" s="5"/>
      <c r="CM1706" s="5"/>
      <c r="CN1706" s="5"/>
      <c r="CO1706" s="5"/>
      <c r="CP1706" s="5"/>
      <c r="CQ1706" s="5"/>
      <c r="CR1706" s="5"/>
      <c r="CS1706" s="5"/>
      <c r="CT1706" s="5"/>
      <c r="CU1706" s="5"/>
      <c r="CV1706" s="5"/>
      <c r="CW1706" s="5"/>
      <c r="CX1706" s="5"/>
      <c r="CY1706" s="5"/>
      <c r="CZ1706" s="5"/>
      <c r="DA1706" s="5"/>
      <c r="DB1706" s="5"/>
      <c r="DC1706" s="5"/>
      <c r="DD1706" s="5"/>
      <c r="DE1706" s="5"/>
      <c r="DF1706" s="5"/>
      <c r="DG1706" s="5"/>
      <c r="DH1706" s="5"/>
      <c r="DI1706" s="5"/>
      <c r="DJ1706" s="5"/>
      <c r="DK1706" s="5"/>
      <c r="DL1706" s="5"/>
    </row>
    <row r="1707" spans="1:116" s="1" customFormat="1" ht="34.5" customHeight="1">
      <c r="A1707" s="13"/>
      <c r="B1707" s="121">
        <v>51</v>
      </c>
      <c r="C1707" s="227" t="s">
        <v>1363</v>
      </c>
      <c r="D1707" s="227" t="s">
        <v>1364</v>
      </c>
      <c r="E1707" s="308">
        <v>2682</v>
      </c>
      <c r="F1707" s="227"/>
      <c r="G1707" s="37"/>
      <c r="H1707" s="45">
        <f t="shared" si="31"/>
        <v>2682</v>
      </c>
      <c r="I1707" s="227" t="s">
        <v>347</v>
      </c>
      <c r="J1707" s="24"/>
      <c r="K1707" s="24"/>
      <c r="L1707" s="24"/>
      <c r="M1707" s="24"/>
      <c r="N1707" s="24"/>
      <c r="O1707" s="227" t="s">
        <v>1522</v>
      </c>
      <c r="P1707" s="227" t="s">
        <v>1523</v>
      </c>
      <c r="Q1707" s="133"/>
      <c r="R1707" s="24"/>
      <c r="S1707" s="5"/>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c r="AT1707" s="5"/>
      <c r="AU1707" s="5"/>
      <c r="AV1707" s="5"/>
      <c r="AW1707" s="5"/>
      <c r="AX1707" s="5"/>
      <c r="AY1707" s="5"/>
      <c r="AZ1707" s="5"/>
      <c r="BA1707" s="5"/>
      <c r="BB1707" s="5"/>
      <c r="BC1707" s="5"/>
      <c r="BD1707" s="5"/>
      <c r="BE1707" s="5"/>
      <c r="BF1707" s="5"/>
      <c r="BG1707" s="5"/>
      <c r="BH1707" s="5"/>
      <c r="BI1707" s="5"/>
      <c r="BJ1707" s="5"/>
      <c r="BK1707" s="5"/>
      <c r="BL1707" s="5"/>
      <c r="BM1707" s="5"/>
      <c r="BN1707" s="5"/>
      <c r="BO1707" s="5"/>
      <c r="BP1707" s="5"/>
      <c r="BQ1707" s="5"/>
      <c r="BR1707" s="5"/>
      <c r="BS1707" s="5"/>
      <c r="BT1707" s="5"/>
      <c r="BU1707" s="5"/>
      <c r="BV1707" s="5"/>
      <c r="BW1707" s="5"/>
      <c r="BX1707" s="5"/>
      <c r="BY1707" s="5"/>
      <c r="BZ1707" s="5"/>
      <c r="CA1707" s="5"/>
      <c r="CB1707" s="5"/>
      <c r="CC1707" s="5"/>
      <c r="CD1707" s="5"/>
      <c r="CE1707" s="5"/>
      <c r="CF1707" s="5"/>
      <c r="CG1707" s="5"/>
      <c r="CH1707" s="5"/>
      <c r="CI1707" s="5"/>
      <c r="CJ1707" s="5"/>
      <c r="CK1707" s="5"/>
      <c r="CL1707" s="5"/>
      <c r="CM1707" s="5"/>
      <c r="CN1707" s="5"/>
      <c r="CO1707" s="5"/>
      <c r="CP1707" s="5"/>
      <c r="CQ1707" s="5"/>
      <c r="CR1707" s="5"/>
      <c r="CS1707" s="5"/>
      <c r="CT1707" s="5"/>
      <c r="CU1707" s="5"/>
      <c r="CV1707" s="5"/>
      <c r="CW1707" s="5"/>
      <c r="CX1707" s="5"/>
      <c r="CY1707" s="5"/>
      <c r="CZ1707" s="5"/>
      <c r="DA1707" s="5"/>
      <c r="DB1707" s="5"/>
      <c r="DC1707" s="5"/>
      <c r="DD1707" s="5"/>
      <c r="DE1707" s="5"/>
      <c r="DF1707" s="5"/>
      <c r="DG1707" s="5"/>
      <c r="DH1707" s="5"/>
      <c r="DI1707" s="5"/>
      <c r="DJ1707" s="5"/>
      <c r="DK1707" s="5"/>
      <c r="DL1707" s="5"/>
    </row>
    <row r="1708" spans="1:116" s="1" customFormat="1" ht="34.5" customHeight="1">
      <c r="A1708" s="13"/>
      <c r="B1708" s="120">
        <v>52</v>
      </c>
      <c r="C1708" s="227" t="s">
        <v>1363</v>
      </c>
      <c r="D1708" s="227" t="s">
        <v>1364</v>
      </c>
      <c r="E1708" s="308">
        <v>701</v>
      </c>
      <c r="F1708" s="227"/>
      <c r="G1708" s="37"/>
      <c r="H1708" s="45">
        <f t="shared" si="31"/>
        <v>701</v>
      </c>
      <c r="I1708" s="227" t="s">
        <v>347</v>
      </c>
      <c r="J1708" s="24"/>
      <c r="K1708" s="24"/>
      <c r="L1708" s="24"/>
      <c r="M1708" s="24"/>
      <c r="N1708" s="24"/>
      <c r="O1708" s="227" t="s">
        <v>1524</v>
      </c>
      <c r="P1708" s="227" t="s">
        <v>1525</v>
      </c>
      <c r="Q1708" s="133"/>
      <c r="R1708" s="24"/>
      <c r="S1708" s="5"/>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c r="AT1708" s="5"/>
      <c r="AU1708" s="5"/>
      <c r="AV1708" s="5"/>
      <c r="AW1708" s="5"/>
      <c r="AX1708" s="5"/>
      <c r="AY1708" s="5"/>
      <c r="AZ1708" s="5"/>
      <c r="BA1708" s="5"/>
      <c r="BB1708" s="5"/>
      <c r="BC1708" s="5"/>
      <c r="BD1708" s="5"/>
      <c r="BE1708" s="5"/>
      <c r="BF1708" s="5"/>
      <c r="BG1708" s="5"/>
      <c r="BH1708" s="5"/>
      <c r="BI1708" s="5"/>
      <c r="BJ1708" s="5"/>
      <c r="BK1708" s="5"/>
      <c r="BL1708" s="5"/>
      <c r="BM1708" s="5"/>
      <c r="BN1708" s="5"/>
      <c r="BO1708" s="5"/>
      <c r="BP1708" s="5"/>
      <c r="BQ1708" s="5"/>
      <c r="BR1708" s="5"/>
      <c r="BS1708" s="5"/>
      <c r="BT1708" s="5"/>
      <c r="BU1708" s="5"/>
      <c r="BV1708" s="5"/>
      <c r="BW1708" s="5"/>
      <c r="BX1708" s="5"/>
      <c r="BY1708" s="5"/>
      <c r="BZ1708" s="5"/>
      <c r="CA1708" s="5"/>
      <c r="CB1708" s="5"/>
      <c r="CC1708" s="5"/>
      <c r="CD1708" s="5"/>
      <c r="CE1708" s="5"/>
      <c r="CF1708" s="5"/>
      <c r="CG1708" s="5"/>
      <c r="CH1708" s="5"/>
      <c r="CI1708" s="5"/>
      <c r="CJ1708" s="5"/>
      <c r="CK1708" s="5"/>
      <c r="CL1708" s="5"/>
      <c r="CM1708" s="5"/>
      <c r="CN1708" s="5"/>
      <c r="CO1708" s="5"/>
      <c r="CP1708" s="5"/>
      <c r="CQ1708" s="5"/>
      <c r="CR1708" s="5"/>
      <c r="CS1708" s="5"/>
      <c r="CT1708" s="5"/>
      <c r="CU1708" s="5"/>
      <c r="CV1708" s="5"/>
      <c r="CW1708" s="5"/>
      <c r="CX1708" s="5"/>
      <c r="CY1708" s="5"/>
      <c r="CZ1708" s="5"/>
      <c r="DA1708" s="5"/>
      <c r="DB1708" s="5"/>
      <c r="DC1708" s="5"/>
      <c r="DD1708" s="5"/>
      <c r="DE1708" s="5"/>
      <c r="DF1708" s="5"/>
      <c r="DG1708" s="5"/>
      <c r="DH1708" s="5"/>
      <c r="DI1708" s="5"/>
      <c r="DJ1708" s="5"/>
      <c r="DK1708" s="5"/>
      <c r="DL1708" s="5"/>
    </row>
    <row r="1709" spans="1:116" s="1" customFormat="1" ht="34.5" customHeight="1">
      <c r="A1709" s="13"/>
      <c r="B1709" s="121">
        <v>53</v>
      </c>
      <c r="C1709" s="227" t="s">
        <v>1363</v>
      </c>
      <c r="D1709" s="227" t="s">
        <v>1364</v>
      </c>
      <c r="E1709" s="308">
        <v>23229</v>
      </c>
      <c r="F1709" s="227"/>
      <c r="G1709" s="37"/>
      <c r="H1709" s="45">
        <f t="shared" si="31"/>
        <v>23229</v>
      </c>
      <c r="I1709" s="227" t="s">
        <v>347</v>
      </c>
      <c r="J1709" s="24"/>
      <c r="K1709" s="24"/>
      <c r="L1709" s="24"/>
      <c r="M1709" s="24"/>
      <c r="N1709" s="24"/>
      <c r="O1709" s="227" t="s">
        <v>1526</v>
      </c>
      <c r="P1709" s="227" t="s">
        <v>4355</v>
      </c>
      <c r="Q1709" s="133"/>
      <c r="R1709" s="24"/>
      <c r="S1709" s="5"/>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c r="AT1709" s="5"/>
      <c r="AU1709" s="5"/>
      <c r="AV1709" s="5"/>
      <c r="AW1709" s="5"/>
      <c r="AX1709" s="5"/>
      <c r="AY1709" s="5"/>
      <c r="AZ1709" s="5"/>
      <c r="BA1709" s="5"/>
      <c r="BB1709" s="5"/>
      <c r="BC1709" s="5"/>
      <c r="BD1709" s="5"/>
      <c r="BE1709" s="5"/>
      <c r="BF1709" s="5"/>
      <c r="BG1709" s="5"/>
      <c r="BH1709" s="5"/>
      <c r="BI1709" s="5"/>
      <c r="BJ1709" s="5"/>
      <c r="BK1709" s="5"/>
      <c r="BL1709" s="5"/>
      <c r="BM1709" s="5"/>
      <c r="BN1709" s="5"/>
      <c r="BO1709" s="5"/>
      <c r="BP1709" s="5"/>
      <c r="BQ1709" s="5"/>
      <c r="BR1709" s="5"/>
      <c r="BS1709" s="5"/>
      <c r="BT1709" s="5"/>
      <c r="BU1709" s="5"/>
      <c r="BV1709" s="5"/>
      <c r="BW1709" s="5"/>
      <c r="BX1709" s="5"/>
      <c r="BY1709" s="5"/>
      <c r="BZ1709" s="5"/>
      <c r="CA1709" s="5"/>
      <c r="CB1709" s="5"/>
      <c r="CC1709" s="5"/>
      <c r="CD1709" s="5"/>
      <c r="CE1709" s="5"/>
      <c r="CF1709" s="5"/>
      <c r="CG1709" s="5"/>
      <c r="CH1709" s="5"/>
      <c r="CI1709" s="5"/>
      <c r="CJ1709" s="5"/>
      <c r="CK1709" s="5"/>
      <c r="CL1709" s="5"/>
      <c r="CM1709" s="5"/>
      <c r="CN1709" s="5"/>
      <c r="CO1709" s="5"/>
      <c r="CP1709" s="5"/>
      <c r="CQ1709" s="5"/>
      <c r="CR1709" s="5"/>
      <c r="CS1709" s="5"/>
      <c r="CT1709" s="5"/>
      <c r="CU1709" s="5"/>
      <c r="CV1709" s="5"/>
      <c r="CW1709" s="5"/>
      <c r="CX1709" s="5"/>
      <c r="CY1709" s="5"/>
      <c r="CZ1709" s="5"/>
      <c r="DA1709" s="5"/>
      <c r="DB1709" s="5"/>
      <c r="DC1709" s="5"/>
      <c r="DD1709" s="5"/>
      <c r="DE1709" s="5"/>
      <c r="DF1709" s="5"/>
      <c r="DG1709" s="5"/>
      <c r="DH1709" s="5"/>
      <c r="DI1709" s="5"/>
      <c r="DJ1709" s="5"/>
      <c r="DK1709" s="5"/>
      <c r="DL1709" s="5"/>
    </row>
    <row r="1710" spans="1:18" s="5" customFormat="1" ht="34.5" customHeight="1">
      <c r="A1710" s="116"/>
      <c r="B1710" s="121">
        <v>54</v>
      </c>
      <c r="C1710" s="227" t="s">
        <v>1363</v>
      </c>
      <c r="D1710" s="227" t="s">
        <v>1364</v>
      </c>
      <c r="E1710" s="308">
        <v>625</v>
      </c>
      <c r="F1710" s="227"/>
      <c r="G1710" s="118"/>
      <c r="H1710" s="45">
        <f t="shared" si="31"/>
        <v>625</v>
      </c>
      <c r="I1710" s="227" t="s">
        <v>347</v>
      </c>
      <c r="J1710" s="119"/>
      <c r="K1710" s="119"/>
      <c r="L1710" s="119"/>
      <c r="M1710" s="119"/>
      <c r="N1710" s="119"/>
      <c r="O1710" s="227" t="s">
        <v>1527</v>
      </c>
      <c r="P1710" s="227" t="s">
        <v>1528</v>
      </c>
      <c r="Q1710" s="133"/>
      <c r="R1710" s="119"/>
    </row>
    <row r="1711" spans="1:18" s="5" customFormat="1" ht="34.5" customHeight="1">
      <c r="A1711" s="116"/>
      <c r="B1711" s="120">
        <v>55</v>
      </c>
      <c r="C1711" s="227" t="s">
        <v>1363</v>
      </c>
      <c r="D1711" s="227" t="s">
        <v>1364</v>
      </c>
      <c r="E1711" s="308">
        <v>2902</v>
      </c>
      <c r="F1711" s="227"/>
      <c r="G1711" s="118"/>
      <c r="H1711" s="45">
        <f t="shared" si="31"/>
        <v>2902</v>
      </c>
      <c r="I1711" s="227" t="s">
        <v>347</v>
      </c>
      <c r="J1711" s="119"/>
      <c r="K1711" s="119"/>
      <c r="L1711" s="119"/>
      <c r="M1711" s="119"/>
      <c r="N1711" s="119"/>
      <c r="O1711" s="227" t="s">
        <v>1529</v>
      </c>
      <c r="P1711" s="227" t="s">
        <v>1530</v>
      </c>
      <c r="Q1711" s="133"/>
      <c r="R1711" s="119"/>
    </row>
    <row r="1712" spans="1:18" s="5" customFormat="1" ht="34.5" customHeight="1">
      <c r="A1712" s="116"/>
      <c r="B1712" s="121">
        <v>56</v>
      </c>
      <c r="C1712" s="227" t="s">
        <v>1363</v>
      </c>
      <c r="D1712" s="227" t="s">
        <v>1364</v>
      </c>
      <c r="E1712" s="308">
        <v>3091</v>
      </c>
      <c r="F1712" s="227"/>
      <c r="G1712" s="118"/>
      <c r="H1712" s="45">
        <f t="shared" si="31"/>
        <v>3091</v>
      </c>
      <c r="I1712" s="227" t="s">
        <v>347</v>
      </c>
      <c r="J1712" s="119"/>
      <c r="K1712" s="119"/>
      <c r="L1712" s="119"/>
      <c r="M1712" s="119"/>
      <c r="N1712" s="119"/>
      <c r="O1712" s="227" t="s">
        <v>1531</v>
      </c>
      <c r="P1712" s="227" t="s">
        <v>1532</v>
      </c>
      <c r="Q1712" s="133"/>
      <c r="R1712" s="119"/>
    </row>
    <row r="1713" spans="1:18" s="5" customFormat="1" ht="34.5" customHeight="1">
      <c r="A1713" s="116"/>
      <c r="B1713" s="121">
        <v>57</v>
      </c>
      <c r="C1713" s="227" t="s">
        <v>325</v>
      </c>
      <c r="D1713" s="227" t="s">
        <v>326</v>
      </c>
      <c r="E1713" s="308">
        <v>6168</v>
      </c>
      <c r="F1713" s="308">
        <v>1200</v>
      </c>
      <c r="G1713" s="118"/>
      <c r="H1713" s="45">
        <f t="shared" si="31"/>
        <v>4968</v>
      </c>
      <c r="I1713" s="227" t="s">
        <v>346</v>
      </c>
      <c r="J1713" s="119"/>
      <c r="K1713" s="119"/>
      <c r="L1713" s="119"/>
      <c r="M1713" s="119"/>
      <c r="N1713" s="119"/>
      <c r="O1713" s="227" t="s">
        <v>353</v>
      </c>
      <c r="P1713" s="227" t="s">
        <v>354</v>
      </c>
      <c r="Q1713" s="133"/>
      <c r="R1713" s="119"/>
    </row>
    <row r="1714" spans="1:18" s="5" customFormat="1" ht="34.5" customHeight="1">
      <c r="A1714" s="116"/>
      <c r="B1714" s="120">
        <v>58</v>
      </c>
      <c r="C1714" s="227" t="s">
        <v>327</v>
      </c>
      <c r="D1714" s="227" t="s">
        <v>328</v>
      </c>
      <c r="E1714" s="308">
        <v>1222</v>
      </c>
      <c r="F1714" s="227"/>
      <c r="G1714" s="118"/>
      <c r="H1714" s="45">
        <f t="shared" si="31"/>
        <v>1222</v>
      </c>
      <c r="I1714" s="227" t="s">
        <v>347</v>
      </c>
      <c r="J1714" s="119"/>
      <c r="K1714" s="119"/>
      <c r="L1714" s="119"/>
      <c r="M1714" s="119"/>
      <c r="N1714" s="119"/>
      <c r="O1714" s="227" t="s">
        <v>355</v>
      </c>
      <c r="P1714" s="227" t="s">
        <v>356</v>
      </c>
      <c r="Q1714" s="133"/>
      <c r="R1714" s="119"/>
    </row>
    <row r="1715" spans="1:18" s="5" customFormat="1" ht="34.5" customHeight="1">
      <c r="A1715" s="116"/>
      <c r="B1715" s="121">
        <v>59</v>
      </c>
      <c r="C1715" s="227" t="s">
        <v>2323</v>
      </c>
      <c r="D1715" s="227" t="s">
        <v>1409</v>
      </c>
      <c r="E1715" s="308">
        <v>1287</v>
      </c>
      <c r="F1715" s="227"/>
      <c r="G1715" s="118"/>
      <c r="H1715" s="45">
        <f t="shared" si="31"/>
        <v>1287</v>
      </c>
      <c r="I1715" s="227" t="s">
        <v>346</v>
      </c>
      <c r="J1715" s="119"/>
      <c r="K1715" s="119"/>
      <c r="L1715" s="119"/>
      <c r="M1715" s="119"/>
      <c r="N1715" s="119"/>
      <c r="O1715" s="227" t="s">
        <v>357</v>
      </c>
      <c r="P1715" s="227" t="s">
        <v>358</v>
      </c>
      <c r="Q1715" s="133"/>
      <c r="R1715" s="119"/>
    </row>
    <row r="1716" spans="1:18" s="5" customFormat="1" ht="34.5" customHeight="1">
      <c r="A1716" s="116"/>
      <c r="B1716" s="121">
        <v>60</v>
      </c>
      <c r="C1716" s="227" t="s">
        <v>1365</v>
      </c>
      <c r="D1716" s="227" t="s">
        <v>1366</v>
      </c>
      <c r="E1716" s="308">
        <f>9391+1</f>
        <v>9392</v>
      </c>
      <c r="F1716" s="227"/>
      <c r="G1716" s="118"/>
      <c r="H1716" s="45">
        <f t="shared" si="31"/>
        <v>9392</v>
      </c>
      <c r="I1716" s="227" t="s">
        <v>347</v>
      </c>
      <c r="J1716" s="119"/>
      <c r="K1716" s="119"/>
      <c r="L1716" s="119"/>
      <c r="M1716" s="119"/>
      <c r="N1716" s="119"/>
      <c r="O1716" s="227" t="s">
        <v>1533</v>
      </c>
      <c r="P1716" s="227" t="s">
        <v>1534</v>
      </c>
      <c r="Q1716" s="133"/>
      <c r="R1716" s="119"/>
    </row>
    <row r="1717" spans="1:18" s="5" customFormat="1" ht="34.5" customHeight="1">
      <c r="A1717" s="116"/>
      <c r="B1717" s="120">
        <v>61</v>
      </c>
      <c r="C1717" s="227" t="s">
        <v>1367</v>
      </c>
      <c r="D1717" s="227" t="s">
        <v>1368</v>
      </c>
      <c r="E1717" s="308">
        <v>11860</v>
      </c>
      <c r="F1717" s="227"/>
      <c r="G1717" s="118"/>
      <c r="H1717" s="45">
        <f t="shared" si="31"/>
        <v>11860</v>
      </c>
      <c r="I1717" s="227" t="s">
        <v>347</v>
      </c>
      <c r="J1717" s="119"/>
      <c r="K1717" s="119"/>
      <c r="L1717" s="119"/>
      <c r="M1717" s="119"/>
      <c r="N1717" s="119"/>
      <c r="O1717" s="227" t="s">
        <v>1535</v>
      </c>
      <c r="P1717" s="227" t="s">
        <v>1536</v>
      </c>
      <c r="Q1717" s="133"/>
      <c r="R1717" s="119"/>
    </row>
    <row r="1718" spans="1:18" s="5" customFormat="1" ht="34.5" customHeight="1">
      <c r="A1718" s="116"/>
      <c r="B1718" s="121">
        <v>62</v>
      </c>
      <c r="C1718" s="227" t="s">
        <v>1369</v>
      </c>
      <c r="D1718" s="227" t="s">
        <v>1370</v>
      </c>
      <c r="E1718" s="308">
        <v>9620</v>
      </c>
      <c r="F1718" s="227">
        <v>300</v>
      </c>
      <c r="G1718" s="118"/>
      <c r="H1718" s="45">
        <f t="shared" si="31"/>
        <v>9320</v>
      </c>
      <c r="I1718" s="227" t="s">
        <v>346</v>
      </c>
      <c r="J1718" s="119"/>
      <c r="K1718" s="119"/>
      <c r="L1718" s="119"/>
      <c r="M1718" s="119"/>
      <c r="N1718" s="119"/>
      <c r="O1718" s="227" t="s">
        <v>1537</v>
      </c>
      <c r="P1718" s="227" t="s">
        <v>1538</v>
      </c>
      <c r="Q1718" s="133"/>
      <c r="R1718" s="119"/>
    </row>
    <row r="1719" spans="1:18" s="5" customFormat="1" ht="34.5" customHeight="1">
      <c r="A1719" s="116"/>
      <c r="B1719" s="121">
        <v>63</v>
      </c>
      <c r="C1719" s="227" t="s">
        <v>1371</v>
      </c>
      <c r="D1719" s="227" t="s">
        <v>1366</v>
      </c>
      <c r="E1719" s="308">
        <v>11215</v>
      </c>
      <c r="F1719" s="227">
        <v>300</v>
      </c>
      <c r="G1719" s="118"/>
      <c r="H1719" s="45">
        <f t="shared" si="31"/>
        <v>10915</v>
      </c>
      <c r="I1719" s="227" t="s">
        <v>347</v>
      </c>
      <c r="J1719" s="119"/>
      <c r="K1719" s="119"/>
      <c r="L1719" s="119"/>
      <c r="M1719" s="119"/>
      <c r="N1719" s="119"/>
      <c r="O1719" s="227" t="s">
        <v>1539</v>
      </c>
      <c r="P1719" s="227" t="s">
        <v>1540</v>
      </c>
      <c r="Q1719" s="133"/>
      <c r="R1719" s="119"/>
    </row>
    <row r="1720" spans="1:18" s="5" customFormat="1" ht="34.5" customHeight="1">
      <c r="A1720" s="116"/>
      <c r="B1720" s="120">
        <v>64</v>
      </c>
      <c r="C1720" s="227" t="s">
        <v>1372</v>
      </c>
      <c r="D1720" s="227" t="s">
        <v>1373</v>
      </c>
      <c r="E1720" s="308">
        <v>960</v>
      </c>
      <c r="F1720" s="227"/>
      <c r="G1720" s="118"/>
      <c r="H1720" s="45">
        <f aca="true" t="shared" si="32" ref="H1720:H1783">E1720-F1720</f>
        <v>960</v>
      </c>
      <c r="I1720" s="227" t="s">
        <v>347</v>
      </c>
      <c r="J1720" s="119"/>
      <c r="K1720" s="119"/>
      <c r="L1720" s="119"/>
      <c r="M1720" s="119"/>
      <c r="N1720" s="119"/>
      <c r="O1720" s="227" t="s">
        <v>1541</v>
      </c>
      <c r="P1720" s="227" t="s">
        <v>1542</v>
      </c>
      <c r="Q1720" s="133"/>
      <c r="R1720" s="119"/>
    </row>
    <row r="1721" spans="1:18" s="5" customFormat="1" ht="34.5" customHeight="1">
      <c r="A1721" s="116"/>
      <c r="B1721" s="121">
        <v>65</v>
      </c>
      <c r="C1721" s="227" t="s">
        <v>1374</v>
      </c>
      <c r="D1721" s="227" t="s">
        <v>1375</v>
      </c>
      <c r="E1721" s="308">
        <v>25100</v>
      </c>
      <c r="F1721" s="227"/>
      <c r="G1721" s="118"/>
      <c r="H1721" s="45">
        <f t="shared" si="32"/>
        <v>25100</v>
      </c>
      <c r="I1721" s="227" t="s">
        <v>347</v>
      </c>
      <c r="J1721" s="119"/>
      <c r="K1721" s="119"/>
      <c r="L1721" s="119"/>
      <c r="M1721" s="119"/>
      <c r="N1721" s="119"/>
      <c r="O1721" s="227" t="s">
        <v>1543</v>
      </c>
      <c r="P1721" s="227" t="s">
        <v>1544</v>
      </c>
      <c r="Q1721" s="133"/>
      <c r="R1721" s="119"/>
    </row>
    <row r="1722" spans="1:18" s="5" customFormat="1" ht="34.5" customHeight="1">
      <c r="A1722" s="116"/>
      <c r="B1722" s="121">
        <v>66</v>
      </c>
      <c r="C1722" s="227" t="s">
        <v>1376</v>
      </c>
      <c r="D1722" s="227" t="s">
        <v>1377</v>
      </c>
      <c r="E1722" s="308">
        <f>24032+1</f>
        <v>24033</v>
      </c>
      <c r="F1722" s="227"/>
      <c r="G1722" s="118"/>
      <c r="H1722" s="45">
        <f t="shared" si="32"/>
        <v>24033</v>
      </c>
      <c r="I1722" s="227" t="s">
        <v>346</v>
      </c>
      <c r="J1722" s="119"/>
      <c r="K1722" s="119"/>
      <c r="L1722" s="119"/>
      <c r="M1722" s="119"/>
      <c r="N1722" s="119"/>
      <c r="O1722" s="227" t="s">
        <v>1545</v>
      </c>
      <c r="P1722" s="227" t="s">
        <v>1546</v>
      </c>
      <c r="Q1722" s="133"/>
      <c r="R1722" s="119"/>
    </row>
    <row r="1723" spans="1:18" s="5" customFormat="1" ht="34.5" customHeight="1">
      <c r="A1723" s="116"/>
      <c r="B1723" s="120">
        <v>67</v>
      </c>
      <c r="C1723" s="227" t="s">
        <v>1378</v>
      </c>
      <c r="D1723" s="227" t="s">
        <v>1379</v>
      </c>
      <c r="E1723" s="308">
        <v>3585</v>
      </c>
      <c r="F1723" s="227"/>
      <c r="G1723" s="118"/>
      <c r="H1723" s="45">
        <f t="shared" si="32"/>
        <v>3585</v>
      </c>
      <c r="I1723" s="227" t="s">
        <v>346</v>
      </c>
      <c r="J1723" s="119"/>
      <c r="K1723" s="119"/>
      <c r="L1723" s="119"/>
      <c r="M1723" s="119"/>
      <c r="N1723" s="119"/>
      <c r="O1723" s="227" t="s">
        <v>1547</v>
      </c>
      <c r="P1723" s="227" t="s">
        <v>1548</v>
      </c>
      <c r="Q1723" s="133"/>
      <c r="R1723" s="119"/>
    </row>
    <row r="1724" spans="1:18" s="5" customFormat="1" ht="34.5" customHeight="1">
      <c r="A1724" s="116"/>
      <c r="B1724" s="121">
        <v>68</v>
      </c>
      <c r="C1724" s="227" t="s">
        <v>1380</v>
      </c>
      <c r="D1724" s="227" t="s">
        <v>1364</v>
      </c>
      <c r="E1724" s="308">
        <v>11253</v>
      </c>
      <c r="F1724" s="227"/>
      <c r="G1724" s="118"/>
      <c r="H1724" s="45">
        <f t="shared" si="32"/>
        <v>11253</v>
      </c>
      <c r="I1724" s="227" t="s">
        <v>347</v>
      </c>
      <c r="J1724" s="119"/>
      <c r="K1724" s="119"/>
      <c r="L1724" s="119"/>
      <c r="M1724" s="119"/>
      <c r="N1724" s="119"/>
      <c r="O1724" s="227" t="s">
        <v>1549</v>
      </c>
      <c r="P1724" s="227" t="s">
        <v>1550</v>
      </c>
      <c r="Q1724" s="133"/>
      <c r="R1724" s="119"/>
    </row>
    <row r="1725" spans="1:18" s="5" customFormat="1" ht="34.5" customHeight="1">
      <c r="A1725" s="116"/>
      <c r="B1725" s="121">
        <v>69</v>
      </c>
      <c r="C1725" s="227" t="s">
        <v>1381</v>
      </c>
      <c r="D1725" s="227" t="s">
        <v>1382</v>
      </c>
      <c r="E1725" s="308">
        <v>80050</v>
      </c>
      <c r="F1725" s="227"/>
      <c r="G1725" s="118"/>
      <c r="H1725" s="45">
        <f t="shared" si="32"/>
        <v>80050</v>
      </c>
      <c r="I1725" s="227" t="s">
        <v>347</v>
      </c>
      <c r="J1725" s="119"/>
      <c r="K1725" s="119"/>
      <c r="L1725" s="119"/>
      <c r="M1725" s="119"/>
      <c r="N1725" s="119"/>
      <c r="O1725" s="227" t="s">
        <v>1551</v>
      </c>
      <c r="P1725" s="227" t="s">
        <v>1552</v>
      </c>
      <c r="Q1725" s="133"/>
      <c r="R1725" s="119"/>
    </row>
    <row r="1726" spans="1:18" s="5" customFormat="1" ht="34.5" customHeight="1">
      <c r="A1726" s="116"/>
      <c r="B1726" s="120">
        <v>70</v>
      </c>
      <c r="C1726" s="227" t="s">
        <v>1381</v>
      </c>
      <c r="D1726" s="227" t="s">
        <v>1382</v>
      </c>
      <c r="E1726" s="308">
        <v>41500</v>
      </c>
      <c r="F1726" s="227"/>
      <c r="G1726" s="118"/>
      <c r="H1726" s="45">
        <f t="shared" si="32"/>
        <v>41500</v>
      </c>
      <c r="I1726" s="227" t="s">
        <v>347</v>
      </c>
      <c r="J1726" s="119"/>
      <c r="K1726" s="119"/>
      <c r="L1726" s="119"/>
      <c r="M1726" s="119"/>
      <c r="N1726" s="119"/>
      <c r="O1726" s="227" t="s">
        <v>1553</v>
      </c>
      <c r="P1726" s="227" t="s">
        <v>1554</v>
      </c>
      <c r="Q1726" s="133"/>
      <c r="R1726" s="119"/>
    </row>
    <row r="1727" spans="1:18" s="5" customFormat="1" ht="34.5" customHeight="1">
      <c r="A1727" s="116"/>
      <c r="B1727" s="121">
        <v>71</v>
      </c>
      <c r="C1727" s="227" t="s">
        <v>1383</v>
      </c>
      <c r="D1727" s="227" t="s">
        <v>1384</v>
      </c>
      <c r="E1727" s="308">
        <v>8262</v>
      </c>
      <c r="F1727" s="227"/>
      <c r="G1727" s="118"/>
      <c r="H1727" s="45">
        <f t="shared" si="32"/>
        <v>8262</v>
      </c>
      <c r="I1727" s="227" t="s">
        <v>346</v>
      </c>
      <c r="J1727" s="119"/>
      <c r="K1727" s="119"/>
      <c r="L1727" s="119"/>
      <c r="M1727" s="119"/>
      <c r="N1727" s="119"/>
      <c r="O1727" s="227" t="s">
        <v>1555</v>
      </c>
      <c r="P1727" s="227" t="s">
        <v>1556</v>
      </c>
      <c r="Q1727" s="133"/>
      <c r="R1727" s="119"/>
    </row>
    <row r="1728" spans="1:18" s="5" customFormat="1" ht="34.5" customHeight="1">
      <c r="A1728" s="116"/>
      <c r="B1728" s="121">
        <v>72</v>
      </c>
      <c r="C1728" s="227" t="s">
        <v>1385</v>
      </c>
      <c r="D1728" s="227" t="s">
        <v>1386</v>
      </c>
      <c r="E1728" s="308">
        <f>24302+1</f>
        <v>24303</v>
      </c>
      <c r="F1728" s="227"/>
      <c r="G1728" s="118"/>
      <c r="H1728" s="45">
        <f t="shared" si="32"/>
        <v>24303</v>
      </c>
      <c r="I1728" s="227" t="s">
        <v>347</v>
      </c>
      <c r="J1728" s="119"/>
      <c r="K1728" s="119"/>
      <c r="L1728" s="119"/>
      <c r="M1728" s="119"/>
      <c r="N1728" s="119"/>
      <c r="O1728" s="227" t="s">
        <v>1557</v>
      </c>
      <c r="P1728" s="227" t="s">
        <v>1558</v>
      </c>
      <c r="Q1728" s="133"/>
      <c r="R1728" s="119"/>
    </row>
    <row r="1729" spans="1:18" s="5" customFormat="1" ht="34.5" customHeight="1">
      <c r="A1729" s="116"/>
      <c r="B1729" s="120">
        <v>73</v>
      </c>
      <c r="C1729" s="227" t="s">
        <v>1387</v>
      </c>
      <c r="D1729" s="227" t="s">
        <v>1384</v>
      </c>
      <c r="E1729" s="308">
        <v>685</v>
      </c>
      <c r="F1729" s="227"/>
      <c r="G1729" s="118"/>
      <c r="H1729" s="45">
        <f t="shared" si="32"/>
        <v>685</v>
      </c>
      <c r="I1729" s="227" t="s">
        <v>346</v>
      </c>
      <c r="J1729" s="119"/>
      <c r="K1729" s="119"/>
      <c r="L1729" s="119"/>
      <c r="M1729" s="119"/>
      <c r="N1729" s="119"/>
      <c r="O1729" s="227" t="s">
        <v>1559</v>
      </c>
      <c r="P1729" s="227" t="s">
        <v>1560</v>
      </c>
      <c r="Q1729" s="133"/>
      <c r="R1729" s="119"/>
    </row>
    <row r="1730" spans="1:18" s="5" customFormat="1" ht="34.5" customHeight="1">
      <c r="A1730" s="116"/>
      <c r="B1730" s="121">
        <v>74</v>
      </c>
      <c r="C1730" s="227" t="s">
        <v>1388</v>
      </c>
      <c r="D1730" s="227" t="s">
        <v>1389</v>
      </c>
      <c r="E1730" s="308">
        <v>10687</v>
      </c>
      <c r="F1730" s="308">
        <v>4687</v>
      </c>
      <c r="G1730" s="118"/>
      <c r="H1730" s="45">
        <f t="shared" si="32"/>
        <v>6000</v>
      </c>
      <c r="I1730" s="227" t="s">
        <v>347</v>
      </c>
      <c r="J1730" s="119"/>
      <c r="K1730" s="119"/>
      <c r="L1730" s="119"/>
      <c r="M1730" s="119"/>
      <c r="N1730" s="119"/>
      <c r="O1730" s="227" t="s">
        <v>1561</v>
      </c>
      <c r="P1730" s="227" t="s">
        <v>1562</v>
      </c>
      <c r="Q1730" s="133"/>
      <c r="R1730" s="119"/>
    </row>
    <row r="1731" spans="1:18" s="5" customFormat="1" ht="34.5" customHeight="1">
      <c r="A1731" s="116"/>
      <c r="B1731" s="121">
        <v>75</v>
      </c>
      <c r="C1731" s="227" t="s">
        <v>1390</v>
      </c>
      <c r="D1731" s="227" t="s">
        <v>1389</v>
      </c>
      <c r="E1731" s="308">
        <v>2809</v>
      </c>
      <c r="F1731" s="227"/>
      <c r="G1731" s="118"/>
      <c r="H1731" s="45">
        <f t="shared" si="32"/>
        <v>2809</v>
      </c>
      <c r="I1731" s="227" t="s">
        <v>347</v>
      </c>
      <c r="J1731" s="119"/>
      <c r="K1731" s="119"/>
      <c r="L1731" s="119"/>
      <c r="M1731" s="119"/>
      <c r="N1731" s="119"/>
      <c r="O1731" s="227" t="s">
        <v>1563</v>
      </c>
      <c r="P1731" s="227" t="s">
        <v>1564</v>
      </c>
      <c r="Q1731" s="133"/>
      <c r="R1731" s="119"/>
    </row>
    <row r="1732" spans="1:18" s="5" customFormat="1" ht="34.5" customHeight="1">
      <c r="A1732" s="116"/>
      <c r="B1732" s="120">
        <v>76</v>
      </c>
      <c r="C1732" s="227" t="s">
        <v>1391</v>
      </c>
      <c r="D1732" s="227" t="s">
        <v>1392</v>
      </c>
      <c r="E1732" s="308">
        <v>10200</v>
      </c>
      <c r="F1732" s="227"/>
      <c r="G1732" s="118"/>
      <c r="H1732" s="45">
        <f t="shared" si="32"/>
        <v>10200</v>
      </c>
      <c r="I1732" s="227" t="s">
        <v>347</v>
      </c>
      <c r="J1732" s="119"/>
      <c r="K1732" s="119"/>
      <c r="L1732" s="119"/>
      <c r="M1732" s="119"/>
      <c r="N1732" s="119"/>
      <c r="O1732" s="227" t="s">
        <v>1565</v>
      </c>
      <c r="P1732" s="227" t="s">
        <v>1566</v>
      </c>
      <c r="Q1732" s="133"/>
      <c r="R1732" s="119"/>
    </row>
    <row r="1733" spans="1:18" s="5" customFormat="1" ht="34.5" customHeight="1">
      <c r="A1733" s="116"/>
      <c r="B1733" s="121">
        <v>77</v>
      </c>
      <c r="C1733" s="227" t="s">
        <v>1393</v>
      </c>
      <c r="D1733" s="227" t="s">
        <v>1394</v>
      </c>
      <c r="E1733" s="308">
        <v>13560</v>
      </c>
      <c r="F1733" s="227"/>
      <c r="G1733" s="118"/>
      <c r="H1733" s="45">
        <f t="shared" si="32"/>
        <v>13560</v>
      </c>
      <c r="I1733" s="227" t="s">
        <v>347</v>
      </c>
      <c r="J1733" s="119"/>
      <c r="K1733" s="119"/>
      <c r="L1733" s="119"/>
      <c r="M1733" s="119"/>
      <c r="N1733" s="119"/>
      <c r="O1733" s="227" t="s">
        <v>1567</v>
      </c>
      <c r="P1733" s="227" t="s">
        <v>1568</v>
      </c>
      <c r="Q1733" s="133"/>
      <c r="R1733" s="119"/>
    </row>
    <row r="1734" spans="1:18" s="5" customFormat="1" ht="34.5" customHeight="1">
      <c r="A1734" s="116"/>
      <c r="B1734" s="121">
        <v>78</v>
      </c>
      <c r="C1734" s="227" t="s">
        <v>1395</v>
      </c>
      <c r="D1734" s="227" t="s">
        <v>1394</v>
      </c>
      <c r="E1734" s="308">
        <v>18726</v>
      </c>
      <c r="F1734" s="227"/>
      <c r="G1734" s="118"/>
      <c r="H1734" s="45">
        <f t="shared" si="32"/>
        <v>18726</v>
      </c>
      <c r="I1734" s="227" t="s">
        <v>347</v>
      </c>
      <c r="J1734" s="119"/>
      <c r="K1734" s="119"/>
      <c r="L1734" s="119"/>
      <c r="M1734" s="119"/>
      <c r="N1734" s="119"/>
      <c r="O1734" s="227" t="s">
        <v>1569</v>
      </c>
      <c r="P1734" s="227" t="s">
        <v>1570</v>
      </c>
      <c r="Q1734" s="133"/>
      <c r="R1734" s="119"/>
    </row>
    <row r="1735" spans="1:18" s="5" customFormat="1" ht="34.5" customHeight="1">
      <c r="A1735" s="116"/>
      <c r="B1735" s="120">
        <v>79</v>
      </c>
      <c r="C1735" s="227" t="s">
        <v>1396</v>
      </c>
      <c r="D1735" s="227" t="s">
        <v>1394</v>
      </c>
      <c r="E1735" s="308">
        <v>28213</v>
      </c>
      <c r="F1735" s="227"/>
      <c r="G1735" s="118"/>
      <c r="H1735" s="45">
        <f t="shared" si="32"/>
        <v>28213</v>
      </c>
      <c r="I1735" s="227" t="s">
        <v>346</v>
      </c>
      <c r="J1735" s="119"/>
      <c r="K1735" s="119"/>
      <c r="L1735" s="119"/>
      <c r="M1735" s="119"/>
      <c r="N1735" s="119"/>
      <c r="O1735" s="227" t="s">
        <v>1571</v>
      </c>
      <c r="P1735" s="227" t="s">
        <v>1572</v>
      </c>
      <c r="Q1735" s="133"/>
      <c r="R1735" s="119"/>
    </row>
    <row r="1736" spans="1:18" s="5" customFormat="1" ht="34.5" customHeight="1">
      <c r="A1736" s="116"/>
      <c r="B1736" s="121">
        <v>80</v>
      </c>
      <c r="C1736" s="227" t="s">
        <v>1397</v>
      </c>
      <c r="D1736" s="227" t="s">
        <v>1398</v>
      </c>
      <c r="E1736" s="308">
        <v>1060</v>
      </c>
      <c r="F1736" s="227"/>
      <c r="G1736" s="118"/>
      <c r="H1736" s="45">
        <f t="shared" si="32"/>
        <v>1060</v>
      </c>
      <c r="I1736" s="227" t="s">
        <v>346</v>
      </c>
      <c r="J1736" s="119"/>
      <c r="K1736" s="119"/>
      <c r="L1736" s="119"/>
      <c r="M1736" s="119"/>
      <c r="N1736" s="119"/>
      <c r="O1736" s="227" t="s">
        <v>1573</v>
      </c>
      <c r="P1736" s="227" t="s">
        <v>1574</v>
      </c>
      <c r="Q1736" s="133"/>
      <c r="R1736" s="119"/>
    </row>
    <row r="1737" spans="1:18" s="5" customFormat="1" ht="34.5" customHeight="1">
      <c r="A1737" s="116"/>
      <c r="B1737" s="121">
        <v>81</v>
      </c>
      <c r="C1737" s="227" t="s">
        <v>1399</v>
      </c>
      <c r="D1737" s="227" t="s">
        <v>1400</v>
      </c>
      <c r="E1737" s="308">
        <f>11183+1</f>
        <v>11184</v>
      </c>
      <c r="F1737" s="227"/>
      <c r="G1737" s="118"/>
      <c r="H1737" s="45">
        <f t="shared" si="32"/>
        <v>11184</v>
      </c>
      <c r="I1737" s="227" t="s">
        <v>346</v>
      </c>
      <c r="J1737" s="119"/>
      <c r="K1737" s="119"/>
      <c r="L1737" s="119"/>
      <c r="M1737" s="119"/>
      <c r="N1737" s="119"/>
      <c r="O1737" s="227" t="s">
        <v>1575</v>
      </c>
      <c r="P1737" s="227" t="s">
        <v>1576</v>
      </c>
      <c r="Q1737" s="133"/>
      <c r="R1737" s="119"/>
    </row>
    <row r="1738" spans="1:18" s="5" customFormat="1" ht="34.5" customHeight="1">
      <c r="A1738" s="116"/>
      <c r="B1738" s="120">
        <v>82</v>
      </c>
      <c r="C1738" s="227" t="s">
        <v>1401</v>
      </c>
      <c r="D1738" s="227" t="s">
        <v>1402</v>
      </c>
      <c r="E1738" s="308">
        <v>1550</v>
      </c>
      <c r="F1738" s="227">
        <v>300</v>
      </c>
      <c r="G1738" s="118"/>
      <c r="H1738" s="45">
        <f t="shared" si="32"/>
        <v>1250</v>
      </c>
      <c r="I1738" s="227" t="s">
        <v>346</v>
      </c>
      <c r="J1738" s="119"/>
      <c r="K1738" s="119"/>
      <c r="L1738" s="119"/>
      <c r="M1738" s="119"/>
      <c r="N1738" s="119"/>
      <c r="O1738" s="227" t="s">
        <v>1577</v>
      </c>
      <c r="P1738" s="227" t="s">
        <v>1576</v>
      </c>
      <c r="Q1738" s="133"/>
      <c r="R1738" s="119"/>
    </row>
    <row r="1739" spans="1:18" s="5" customFormat="1" ht="34.5" customHeight="1">
      <c r="A1739" s="116"/>
      <c r="B1739" s="121">
        <v>83</v>
      </c>
      <c r="C1739" s="227" t="s">
        <v>1403</v>
      </c>
      <c r="D1739" s="227" t="s">
        <v>1404</v>
      </c>
      <c r="E1739" s="308">
        <v>3400</v>
      </c>
      <c r="F1739" s="227"/>
      <c r="G1739" s="118"/>
      <c r="H1739" s="45">
        <f t="shared" si="32"/>
        <v>3400</v>
      </c>
      <c r="I1739" s="227" t="s">
        <v>346</v>
      </c>
      <c r="J1739" s="119"/>
      <c r="K1739" s="119"/>
      <c r="L1739" s="119"/>
      <c r="M1739" s="119"/>
      <c r="N1739" s="119"/>
      <c r="O1739" s="227" t="s">
        <v>1578</v>
      </c>
      <c r="P1739" s="227" t="s">
        <v>1579</v>
      </c>
      <c r="Q1739" s="133"/>
      <c r="R1739" s="119"/>
    </row>
    <row r="1740" spans="1:18" s="5" customFormat="1" ht="34.5" customHeight="1">
      <c r="A1740" s="116"/>
      <c r="B1740" s="121">
        <v>84</v>
      </c>
      <c r="C1740" s="227" t="s">
        <v>1405</v>
      </c>
      <c r="D1740" s="227" t="s">
        <v>1406</v>
      </c>
      <c r="E1740" s="308">
        <v>8020</v>
      </c>
      <c r="F1740" s="308">
        <v>1000</v>
      </c>
      <c r="G1740" s="118"/>
      <c r="H1740" s="45">
        <f t="shared" si="32"/>
        <v>7020</v>
      </c>
      <c r="I1740" s="227" t="s">
        <v>346</v>
      </c>
      <c r="J1740" s="119"/>
      <c r="K1740" s="119"/>
      <c r="L1740" s="119"/>
      <c r="M1740" s="119"/>
      <c r="N1740" s="119"/>
      <c r="O1740" s="227" t="s">
        <v>1580</v>
      </c>
      <c r="P1740" s="227" t="s">
        <v>1581</v>
      </c>
      <c r="Q1740" s="133"/>
      <c r="R1740" s="119"/>
    </row>
    <row r="1741" spans="1:18" s="5" customFormat="1" ht="34.5" customHeight="1">
      <c r="A1741" s="116"/>
      <c r="B1741" s="120">
        <v>85</v>
      </c>
      <c r="C1741" s="227" t="s">
        <v>1407</v>
      </c>
      <c r="D1741" s="227" t="s">
        <v>1404</v>
      </c>
      <c r="E1741" s="308">
        <v>22278</v>
      </c>
      <c r="F1741" s="227"/>
      <c r="G1741" s="118"/>
      <c r="H1741" s="45">
        <f t="shared" si="32"/>
        <v>22278</v>
      </c>
      <c r="I1741" s="227" t="s">
        <v>347</v>
      </c>
      <c r="J1741" s="119"/>
      <c r="K1741" s="119"/>
      <c r="L1741" s="119"/>
      <c r="M1741" s="119"/>
      <c r="N1741" s="119"/>
      <c r="O1741" s="227" t="s">
        <v>1582</v>
      </c>
      <c r="P1741" s="227" t="s">
        <v>1583</v>
      </c>
      <c r="Q1741" s="133"/>
      <c r="R1741" s="119"/>
    </row>
    <row r="1742" spans="1:18" s="5" customFormat="1" ht="34.5" customHeight="1">
      <c r="A1742" s="116"/>
      <c r="B1742" s="121">
        <v>86</v>
      </c>
      <c r="C1742" s="227" t="s">
        <v>1408</v>
      </c>
      <c r="D1742" s="227" t="s">
        <v>1409</v>
      </c>
      <c r="E1742" s="308">
        <v>19203</v>
      </c>
      <c r="F1742" s="227"/>
      <c r="G1742" s="118"/>
      <c r="H1742" s="45">
        <f t="shared" si="32"/>
        <v>19203</v>
      </c>
      <c r="I1742" s="227" t="s">
        <v>346</v>
      </c>
      <c r="J1742" s="119"/>
      <c r="K1742" s="119"/>
      <c r="L1742" s="119"/>
      <c r="M1742" s="119"/>
      <c r="N1742" s="119"/>
      <c r="O1742" s="227" t="s">
        <v>1584</v>
      </c>
      <c r="P1742" s="227" t="s">
        <v>1585</v>
      </c>
      <c r="Q1742" s="133"/>
      <c r="R1742" s="119"/>
    </row>
    <row r="1743" spans="1:18" s="5" customFormat="1" ht="34.5" customHeight="1">
      <c r="A1743" s="116"/>
      <c r="B1743" s="121">
        <v>87</v>
      </c>
      <c r="C1743" s="227" t="s">
        <v>1410</v>
      </c>
      <c r="D1743" s="227" t="s">
        <v>1411</v>
      </c>
      <c r="E1743" s="308">
        <v>1958</v>
      </c>
      <c r="F1743" s="227"/>
      <c r="G1743" s="118"/>
      <c r="H1743" s="45">
        <f t="shared" si="32"/>
        <v>1958</v>
      </c>
      <c r="I1743" s="227" t="s">
        <v>347</v>
      </c>
      <c r="J1743" s="119"/>
      <c r="K1743" s="119"/>
      <c r="L1743" s="119"/>
      <c r="M1743" s="119"/>
      <c r="N1743" s="119"/>
      <c r="O1743" s="227" t="s">
        <v>1586</v>
      </c>
      <c r="P1743" s="227" t="s">
        <v>1587</v>
      </c>
      <c r="Q1743" s="133"/>
      <c r="R1743" s="119"/>
    </row>
    <row r="1744" spans="1:18" s="5" customFormat="1" ht="34.5" customHeight="1">
      <c r="A1744" s="116"/>
      <c r="B1744" s="120">
        <v>88</v>
      </c>
      <c r="C1744" s="227" t="s">
        <v>1412</v>
      </c>
      <c r="D1744" s="227" t="s">
        <v>1413</v>
      </c>
      <c r="E1744" s="308">
        <v>3200</v>
      </c>
      <c r="F1744" s="227"/>
      <c r="G1744" s="118"/>
      <c r="H1744" s="45">
        <f t="shared" si="32"/>
        <v>3200</v>
      </c>
      <c r="I1744" s="227" t="s">
        <v>346</v>
      </c>
      <c r="J1744" s="119"/>
      <c r="K1744" s="119"/>
      <c r="L1744" s="119"/>
      <c r="M1744" s="119"/>
      <c r="N1744" s="119"/>
      <c r="O1744" s="227" t="s">
        <v>1588</v>
      </c>
      <c r="P1744" s="227" t="s">
        <v>1589</v>
      </c>
      <c r="Q1744" s="133"/>
      <c r="R1744" s="119"/>
    </row>
    <row r="1745" spans="1:18" s="5" customFormat="1" ht="34.5" customHeight="1">
      <c r="A1745" s="116"/>
      <c r="B1745" s="121">
        <v>89</v>
      </c>
      <c r="C1745" s="227" t="s">
        <v>1414</v>
      </c>
      <c r="D1745" s="227" t="s">
        <v>1404</v>
      </c>
      <c r="E1745" s="308">
        <v>5664</v>
      </c>
      <c r="F1745" s="227"/>
      <c r="G1745" s="118"/>
      <c r="H1745" s="45">
        <f t="shared" si="32"/>
        <v>5664</v>
      </c>
      <c r="I1745" s="227" t="s">
        <v>347</v>
      </c>
      <c r="J1745" s="119"/>
      <c r="K1745" s="119"/>
      <c r="L1745" s="119"/>
      <c r="M1745" s="119"/>
      <c r="N1745" s="119"/>
      <c r="O1745" s="227" t="s">
        <v>1590</v>
      </c>
      <c r="P1745" s="227" t="s">
        <v>1591</v>
      </c>
      <c r="Q1745" s="133"/>
      <c r="R1745" s="119"/>
    </row>
    <row r="1746" spans="1:18" s="5" customFormat="1" ht="34.5" customHeight="1">
      <c r="A1746" s="116"/>
      <c r="B1746" s="121">
        <v>90</v>
      </c>
      <c r="C1746" s="227" t="s">
        <v>1415</v>
      </c>
      <c r="D1746" s="227" t="s">
        <v>1416</v>
      </c>
      <c r="E1746" s="308">
        <v>5000</v>
      </c>
      <c r="F1746" s="227"/>
      <c r="G1746" s="118"/>
      <c r="H1746" s="45">
        <f t="shared" si="32"/>
        <v>5000</v>
      </c>
      <c r="I1746" s="227" t="s">
        <v>346</v>
      </c>
      <c r="J1746" s="119"/>
      <c r="K1746" s="119"/>
      <c r="L1746" s="119"/>
      <c r="M1746" s="119"/>
      <c r="N1746" s="119"/>
      <c r="O1746" s="227" t="s">
        <v>1592</v>
      </c>
      <c r="P1746" s="227" t="s">
        <v>1593</v>
      </c>
      <c r="Q1746" s="133"/>
      <c r="R1746" s="119"/>
    </row>
    <row r="1747" spans="1:18" s="5" customFormat="1" ht="34.5" customHeight="1">
      <c r="A1747" s="116"/>
      <c r="B1747" s="120">
        <v>91</v>
      </c>
      <c r="C1747" s="227" t="s">
        <v>1417</v>
      </c>
      <c r="D1747" s="227" t="s">
        <v>1416</v>
      </c>
      <c r="E1747" s="308">
        <f>1037+1</f>
        <v>1038</v>
      </c>
      <c r="F1747" s="227"/>
      <c r="G1747" s="118"/>
      <c r="H1747" s="45">
        <f t="shared" si="32"/>
        <v>1038</v>
      </c>
      <c r="I1747" s="227" t="s">
        <v>346</v>
      </c>
      <c r="J1747" s="119"/>
      <c r="K1747" s="119"/>
      <c r="L1747" s="119"/>
      <c r="M1747" s="119"/>
      <c r="N1747" s="119"/>
      <c r="O1747" s="227" t="s">
        <v>1594</v>
      </c>
      <c r="P1747" s="227" t="s">
        <v>1595</v>
      </c>
      <c r="Q1747" s="133"/>
      <c r="R1747" s="119"/>
    </row>
    <row r="1748" spans="1:18" s="5" customFormat="1" ht="34.5" customHeight="1">
      <c r="A1748" s="116"/>
      <c r="B1748" s="121">
        <v>92</v>
      </c>
      <c r="C1748" s="227" t="s">
        <v>1418</v>
      </c>
      <c r="D1748" s="227" t="s">
        <v>1419</v>
      </c>
      <c r="E1748" s="308">
        <v>500</v>
      </c>
      <c r="F1748" s="227"/>
      <c r="G1748" s="118"/>
      <c r="H1748" s="45">
        <f t="shared" si="32"/>
        <v>500</v>
      </c>
      <c r="I1748" s="227" t="s">
        <v>347</v>
      </c>
      <c r="J1748" s="119"/>
      <c r="K1748" s="119"/>
      <c r="L1748" s="119"/>
      <c r="M1748" s="119"/>
      <c r="N1748" s="119"/>
      <c r="O1748" s="227" t="s">
        <v>1596</v>
      </c>
      <c r="P1748" s="227" t="s">
        <v>1597</v>
      </c>
      <c r="Q1748" s="133"/>
      <c r="R1748" s="119"/>
    </row>
    <row r="1749" spans="1:18" s="5" customFormat="1" ht="34.5" customHeight="1">
      <c r="A1749" s="116"/>
      <c r="B1749" s="121">
        <v>93</v>
      </c>
      <c r="C1749" s="227" t="s">
        <v>1420</v>
      </c>
      <c r="D1749" s="227" t="s">
        <v>1421</v>
      </c>
      <c r="E1749" s="308">
        <v>19000</v>
      </c>
      <c r="F1749" s="227"/>
      <c r="G1749" s="118"/>
      <c r="H1749" s="45">
        <f t="shared" si="32"/>
        <v>19000</v>
      </c>
      <c r="I1749" s="227" t="s">
        <v>347</v>
      </c>
      <c r="J1749" s="119"/>
      <c r="K1749" s="119"/>
      <c r="L1749" s="119"/>
      <c r="M1749" s="119"/>
      <c r="N1749" s="119"/>
      <c r="O1749" s="227" t="s">
        <v>4356</v>
      </c>
      <c r="P1749" s="227" t="s">
        <v>4357</v>
      </c>
      <c r="Q1749" s="133"/>
      <c r="R1749" s="119"/>
    </row>
    <row r="1750" spans="1:18" s="5" customFormat="1" ht="34.5" customHeight="1">
      <c r="A1750" s="116"/>
      <c r="B1750" s="120">
        <v>94</v>
      </c>
      <c r="C1750" s="227" t="s">
        <v>1422</v>
      </c>
      <c r="D1750" s="227" t="s">
        <v>1423</v>
      </c>
      <c r="E1750" s="308">
        <v>1348</v>
      </c>
      <c r="F1750" s="227"/>
      <c r="G1750" s="118"/>
      <c r="H1750" s="45">
        <f t="shared" si="32"/>
        <v>1348</v>
      </c>
      <c r="I1750" s="227" t="s">
        <v>346</v>
      </c>
      <c r="J1750" s="119"/>
      <c r="K1750" s="119"/>
      <c r="L1750" s="119"/>
      <c r="M1750" s="119"/>
      <c r="N1750" s="119"/>
      <c r="O1750" s="227" t="s">
        <v>4358</v>
      </c>
      <c r="P1750" s="227" t="s">
        <v>4359</v>
      </c>
      <c r="Q1750" s="133"/>
      <c r="R1750" s="119"/>
    </row>
    <row r="1751" spans="1:18" s="5" customFormat="1" ht="34.5" customHeight="1">
      <c r="A1751" s="116"/>
      <c r="B1751" s="121">
        <v>95</v>
      </c>
      <c r="C1751" s="227" t="s">
        <v>1390</v>
      </c>
      <c r="D1751" s="227" t="s">
        <v>1424</v>
      </c>
      <c r="E1751" s="309">
        <v>8265</v>
      </c>
      <c r="F1751" s="227"/>
      <c r="G1751" s="118"/>
      <c r="H1751" s="45">
        <f t="shared" si="32"/>
        <v>8265</v>
      </c>
      <c r="I1751" s="227" t="s">
        <v>347</v>
      </c>
      <c r="J1751" s="119"/>
      <c r="K1751" s="119"/>
      <c r="L1751" s="119"/>
      <c r="M1751" s="119"/>
      <c r="N1751" s="119"/>
      <c r="O1751" s="227" t="s">
        <v>4360</v>
      </c>
      <c r="P1751" s="227" t="s">
        <v>1564</v>
      </c>
      <c r="Q1751" s="133"/>
      <c r="R1751" s="119"/>
    </row>
    <row r="1752" spans="1:18" s="5" customFormat="1" ht="34.5" customHeight="1">
      <c r="A1752" s="116"/>
      <c r="B1752" s="121">
        <v>96</v>
      </c>
      <c r="C1752" s="227" t="s">
        <v>329</v>
      </c>
      <c r="D1752" s="227" t="s">
        <v>330</v>
      </c>
      <c r="E1752" s="306">
        <v>29285</v>
      </c>
      <c r="F1752" s="417"/>
      <c r="G1752" s="118"/>
      <c r="H1752" s="45">
        <f t="shared" si="32"/>
        <v>29285</v>
      </c>
      <c r="I1752" s="227" t="s">
        <v>4312</v>
      </c>
      <c r="J1752" s="119"/>
      <c r="K1752" s="119"/>
      <c r="L1752" s="119"/>
      <c r="M1752" s="119"/>
      <c r="N1752" s="119"/>
      <c r="O1752" s="227" t="s">
        <v>359</v>
      </c>
      <c r="P1752" s="227" t="s">
        <v>360</v>
      </c>
      <c r="Q1752" s="133"/>
      <c r="R1752" s="119"/>
    </row>
    <row r="1753" spans="1:18" s="5" customFormat="1" ht="34.5" customHeight="1">
      <c r="A1753" s="116"/>
      <c r="B1753" s="120">
        <v>97</v>
      </c>
      <c r="C1753" s="227" t="s">
        <v>331</v>
      </c>
      <c r="D1753" s="227" t="s">
        <v>332</v>
      </c>
      <c r="E1753" s="306">
        <v>1905</v>
      </c>
      <c r="F1753" s="417"/>
      <c r="G1753" s="118"/>
      <c r="H1753" s="45">
        <f t="shared" si="32"/>
        <v>1905</v>
      </c>
      <c r="I1753" s="227" t="s">
        <v>4312</v>
      </c>
      <c r="J1753" s="119"/>
      <c r="K1753" s="119"/>
      <c r="L1753" s="119"/>
      <c r="M1753" s="119"/>
      <c r="N1753" s="119"/>
      <c r="O1753" s="227" t="s">
        <v>361</v>
      </c>
      <c r="P1753" s="227" t="s">
        <v>362</v>
      </c>
      <c r="Q1753" s="133"/>
      <c r="R1753" s="119"/>
    </row>
    <row r="1754" spans="1:18" s="5" customFormat="1" ht="34.5" customHeight="1">
      <c r="A1754" s="116"/>
      <c r="B1754" s="121">
        <v>98</v>
      </c>
      <c r="C1754" s="227" t="s">
        <v>331</v>
      </c>
      <c r="D1754" s="227" t="s">
        <v>332</v>
      </c>
      <c r="E1754" s="306">
        <v>6000</v>
      </c>
      <c r="F1754" s="417"/>
      <c r="G1754" s="118"/>
      <c r="H1754" s="45">
        <f t="shared" si="32"/>
        <v>6000</v>
      </c>
      <c r="I1754" s="227" t="s">
        <v>4312</v>
      </c>
      <c r="J1754" s="119"/>
      <c r="K1754" s="119"/>
      <c r="L1754" s="119"/>
      <c r="M1754" s="119"/>
      <c r="N1754" s="119"/>
      <c r="O1754" s="227" t="s">
        <v>363</v>
      </c>
      <c r="P1754" s="227" t="s">
        <v>4361</v>
      </c>
      <c r="Q1754" s="133"/>
      <c r="R1754" s="119"/>
    </row>
    <row r="1755" spans="1:18" s="5" customFormat="1" ht="34.5" customHeight="1">
      <c r="A1755" s="116"/>
      <c r="B1755" s="121">
        <v>99</v>
      </c>
      <c r="C1755" s="227" t="s">
        <v>331</v>
      </c>
      <c r="D1755" s="227" t="s">
        <v>332</v>
      </c>
      <c r="E1755" s="306">
        <v>12540</v>
      </c>
      <c r="F1755" s="417"/>
      <c r="G1755" s="118"/>
      <c r="H1755" s="45">
        <f t="shared" si="32"/>
        <v>12540</v>
      </c>
      <c r="I1755" s="227" t="s">
        <v>4312</v>
      </c>
      <c r="J1755" s="119"/>
      <c r="K1755" s="119"/>
      <c r="L1755" s="119"/>
      <c r="M1755" s="119"/>
      <c r="N1755" s="119"/>
      <c r="O1755" s="227" t="s">
        <v>364</v>
      </c>
      <c r="P1755" s="227" t="s">
        <v>4362</v>
      </c>
      <c r="Q1755" s="133"/>
      <c r="R1755" s="119"/>
    </row>
    <row r="1756" spans="1:18" s="5" customFormat="1" ht="34.5" customHeight="1">
      <c r="A1756" s="116"/>
      <c r="B1756" s="120">
        <v>100</v>
      </c>
      <c r="C1756" s="227" t="s">
        <v>331</v>
      </c>
      <c r="D1756" s="227" t="s">
        <v>332</v>
      </c>
      <c r="E1756" s="306">
        <v>3400</v>
      </c>
      <c r="F1756" s="417"/>
      <c r="G1756" s="118"/>
      <c r="H1756" s="45">
        <f t="shared" si="32"/>
        <v>3400</v>
      </c>
      <c r="I1756" s="227" t="s">
        <v>4312</v>
      </c>
      <c r="J1756" s="119"/>
      <c r="K1756" s="119"/>
      <c r="L1756" s="119"/>
      <c r="M1756" s="119"/>
      <c r="N1756" s="119"/>
      <c r="O1756" s="227" t="s">
        <v>365</v>
      </c>
      <c r="P1756" s="227" t="s">
        <v>4363</v>
      </c>
      <c r="Q1756" s="133"/>
      <c r="R1756" s="119"/>
    </row>
    <row r="1757" spans="1:18" s="5" customFormat="1" ht="34.5" customHeight="1">
      <c r="A1757" s="116"/>
      <c r="B1757" s="121">
        <v>101</v>
      </c>
      <c r="C1757" s="227" t="s">
        <v>331</v>
      </c>
      <c r="D1757" s="227" t="s">
        <v>332</v>
      </c>
      <c r="E1757" s="306">
        <v>3125</v>
      </c>
      <c r="F1757" s="417"/>
      <c r="G1757" s="118"/>
      <c r="H1757" s="45">
        <f t="shared" si="32"/>
        <v>3125</v>
      </c>
      <c r="I1757" s="227" t="s">
        <v>4312</v>
      </c>
      <c r="J1757" s="119"/>
      <c r="K1757" s="119"/>
      <c r="L1757" s="119"/>
      <c r="M1757" s="119"/>
      <c r="N1757" s="119"/>
      <c r="O1757" s="227" t="s">
        <v>366</v>
      </c>
      <c r="P1757" s="227" t="s">
        <v>4364</v>
      </c>
      <c r="Q1757" s="133"/>
      <c r="R1757" s="119"/>
    </row>
    <row r="1758" spans="1:18" s="5" customFormat="1" ht="34.5" customHeight="1">
      <c r="A1758" s="116"/>
      <c r="B1758" s="121">
        <v>102</v>
      </c>
      <c r="C1758" s="227" t="s">
        <v>331</v>
      </c>
      <c r="D1758" s="227" t="s">
        <v>332</v>
      </c>
      <c r="E1758" s="306">
        <v>11222</v>
      </c>
      <c r="F1758" s="417"/>
      <c r="G1758" s="118"/>
      <c r="H1758" s="45">
        <f t="shared" si="32"/>
        <v>11222</v>
      </c>
      <c r="I1758" s="227" t="s">
        <v>4312</v>
      </c>
      <c r="J1758" s="119"/>
      <c r="K1758" s="119"/>
      <c r="L1758" s="119"/>
      <c r="M1758" s="119"/>
      <c r="N1758" s="119"/>
      <c r="O1758" s="227" t="s">
        <v>367</v>
      </c>
      <c r="P1758" s="227" t="s">
        <v>4365</v>
      </c>
      <c r="Q1758" s="133"/>
      <c r="R1758" s="119"/>
    </row>
    <row r="1759" spans="1:18" s="5" customFormat="1" ht="34.5" customHeight="1">
      <c r="A1759" s="116"/>
      <c r="B1759" s="120">
        <v>103</v>
      </c>
      <c r="C1759" s="227" t="s">
        <v>331</v>
      </c>
      <c r="D1759" s="227" t="s">
        <v>332</v>
      </c>
      <c r="E1759" s="306">
        <v>3500</v>
      </c>
      <c r="F1759" s="417"/>
      <c r="G1759" s="118"/>
      <c r="H1759" s="45">
        <f t="shared" si="32"/>
        <v>3500</v>
      </c>
      <c r="I1759" s="227" t="s">
        <v>4312</v>
      </c>
      <c r="J1759" s="119"/>
      <c r="K1759" s="119"/>
      <c r="L1759" s="119"/>
      <c r="M1759" s="119"/>
      <c r="N1759" s="119"/>
      <c r="O1759" s="227" t="s">
        <v>368</v>
      </c>
      <c r="P1759" s="227" t="s">
        <v>4366</v>
      </c>
      <c r="Q1759" s="133"/>
      <c r="R1759" s="119"/>
    </row>
    <row r="1760" spans="1:18" s="5" customFormat="1" ht="34.5" customHeight="1">
      <c r="A1760" s="116"/>
      <c r="B1760" s="121">
        <v>104</v>
      </c>
      <c r="C1760" s="227" t="s">
        <v>331</v>
      </c>
      <c r="D1760" s="227" t="s">
        <v>332</v>
      </c>
      <c r="E1760" s="306">
        <v>1250</v>
      </c>
      <c r="F1760" s="417"/>
      <c r="G1760" s="118"/>
      <c r="H1760" s="45">
        <f t="shared" si="32"/>
        <v>1250</v>
      </c>
      <c r="I1760" s="227" t="s">
        <v>4312</v>
      </c>
      <c r="J1760" s="119"/>
      <c r="K1760" s="119"/>
      <c r="L1760" s="119"/>
      <c r="M1760" s="119"/>
      <c r="N1760" s="119"/>
      <c r="O1760" s="227" t="s">
        <v>369</v>
      </c>
      <c r="P1760" s="227" t="s">
        <v>4367</v>
      </c>
      <c r="Q1760" s="133"/>
      <c r="R1760" s="119"/>
    </row>
    <row r="1761" spans="1:18" s="5" customFormat="1" ht="34.5" customHeight="1">
      <c r="A1761" s="116"/>
      <c r="B1761" s="121">
        <v>105</v>
      </c>
      <c r="C1761" s="227" t="s">
        <v>331</v>
      </c>
      <c r="D1761" s="227" t="s">
        <v>332</v>
      </c>
      <c r="E1761" s="306">
        <v>6000</v>
      </c>
      <c r="F1761" s="417"/>
      <c r="G1761" s="118"/>
      <c r="H1761" s="45">
        <f t="shared" si="32"/>
        <v>6000</v>
      </c>
      <c r="I1761" s="227" t="s">
        <v>4312</v>
      </c>
      <c r="J1761" s="119"/>
      <c r="K1761" s="119"/>
      <c r="L1761" s="119"/>
      <c r="M1761" s="119"/>
      <c r="N1761" s="119"/>
      <c r="O1761" s="227" t="s">
        <v>370</v>
      </c>
      <c r="P1761" s="227" t="s">
        <v>4368</v>
      </c>
      <c r="Q1761" s="133"/>
      <c r="R1761" s="119"/>
    </row>
    <row r="1762" spans="1:18" s="5" customFormat="1" ht="34.5" customHeight="1">
      <c r="A1762" s="116"/>
      <c r="B1762" s="120">
        <v>106</v>
      </c>
      <c r="C1762" s="227" t="s">
        <v>331</v>
      </c>
      <c r="D1762" s="227" t="s">
        <v>332</v>
      </c>
      <c r="E1762" s="306">
        <v>6000</v>
      </c>
      <c r="F1762" s="417"/>
      <c r="G1762" s="118"/>
      <c r="H1762" s="45">
        <f t="shared" si="32"/>
        <v>6000</v>
      </c>
      <c r="I1762" s="227" t="s">
        <v>4312</v>
      </c>
      <c r="J1762" s="119"/>
      <c r="K1762" s="119"/>
      <c r="L1762" s="119"/>
      <c r="M1762" s="119"/>
      <c r="N1762" s="119"/>
      <c r="O1762" s="227" t="s">
        <v>4369</v>
      </c>
      <c r="P1762" s="227" t="s">
        <v>4370</v>
      </c>
      <c r="Q1762" s="133"/>
      <c r="R1762" s="119"/>
    </row>
    <row r="1763" spans="1:18" s="5" customFormat="1" ht="34.5" customHeight="1">
      <c r="A1763" s="116"/>
      <c r="B1763" s="121">
        <v>107</v>
      </c>
      <c r="C1763" s="227" t="s">
        <v>331</v>
      </c>
      <c r="D1763" s="227" t="s">
        <v>332</v>
      </c>
      <c r="E1763" s="306">
        <v>4694</v>
      </c>
      <c r="F1763" s="417"/>
      <c r="G1763" s="118"/>
      <c r="H1763" s="45">
        <f t="shared" si="32"/>
        <v>4694</v>
      </c>
      <c r="I1763" s="227" t="s">
        <v>4312</v>
      </c>
      <c r="J1763" s="119"/>
      <c r="K1763" s="119"/>
      <c r="L1763" s="119"/>
      <c r="M1763" s="119"/>
      <c r="N1763" s="119"/>
      <c r="O1763" s="227" t="s">
        <v>371</v>
      </c>
      <c r="P1763" s="227" t="s">
        <v>4371</v>
      </c>
      <c r="Q1763" s="133"/>
      <c r="R1763" s="119"/>
    </row>
    <row r="1764" spans="1:18" s="5" customFormat="1" ht="34.5" customHeight="1">
      <c r="A1764" s="116"/>
      <c r="B1764" s="121">
        <v>108</v>
      </c>
      <c r="C1764" s="227" t="s">
        <v>331</v>
      </c>
      <c r="D1764" s="227" t="s">
        <v>332</v>
      </c>
      <c r="E1764" s="306">
        <v>1250</v>
      </c>
      <c r="F1764" s="417"/>
      <c r="G1764" s="118"/>
      <c r="H1764" s="45">
        <f t="shared" si="32"/>
        <v>1250</v>
      </c>
      <c r="I1764" s="227" t="s">
        <v>4312</v>
      </c>
      <c r="J1764" s="119"/>
      <c r="K1764" s="119"/>
      <c r="L1764" s="119"/>
      <c r="M1764" s="119"/>
      <c r="N1764" s="119"/>
      <c r="O1764" s="227" t="s">
        <v>372</v>
      </c>
      <c r="P1764" s="227" t="s">
        <v>4372</v>
      </c>
      <c r="Q1764" s="133"/>
      <c r="R1764" s="119"/>
    </row>
    <row r="1765" spans="1:18" s="5" customFormat="1" ht="34.5" customHeight="1">
      <c r="A1765" s="116"/>
      <c r="B1765" s="120">
        <v>109</v>
      </c>
      <c r="C1765" s="227" t="s">
        <v>331</v>
      </c>
      <c r="D1765" s="227" t="s">
        <v>332</v>
      </c>
      <c r="E1765" s="306">
        <v>4375</v>
      </c>
      <c r="F1765" s="417"/>
      <c r="G1765" s="118"/>
      <c r="H1765" s="45">
        <f t="shared" si="32"/>
        <v>4375</v>
      </c>
      <c r="I1765" s="227" t="s">
        <v>4312</v>
      </c>
      <c r="J1765" s="119"/>
      <c r="K1765" s="119"/>
      <c r="L1765" s="119"/>
      <c r="M1765" s="119"/>
      <c r="N1765" s="119"/>
      <c r="O1765" s="227" t="s">
        <v>373</v>
      </c>
      <c r="P1765" s="227" t="s">
        <v>374</v>
      </c>
      <c r="Q1765" s="133"/>
      <c r="R1765" s="119"/>
    </row>
    <row r="1766" spans="1:18" s="5" customFormat="1" ht="34.5" customHeight="1">
      <c r="A1766" s="116"/>
      <c r="B1766" s="121">
        <v>110</v>
      </c>
      <c r="C1766" s="227" t="s">
        <v>331</v>
      </c>
      <c r="D1766" s="227" t="s">
        <v>332</v>
      </c>
      <c r="E1766" s="306">
        <v>6100</v>
      </c>
      <c r="F1766" s="417"/>
      <c r="G1766" s="118"/>
      <c r="H1766" s="45">
        <f t="shared" si="32"/>
        <v>6100</v>
      </c>
      <c r="I1766" s="227" t="s">
        <v>4312</v>
      </c>
      <c r="J1766" s="119"/>
      <c r="K1766" s="119"/>
      <c r="L1766" s="119"/>
      <c r="M1766" s="119"/>
      <c r="N1766" s="119"/>
      <c r="O1766" s="227" t="s">
        <v>375</v>
      </c>
      <c r="P1766" s="227" t="s">
        <v>376</v>
      </c>
      <c r="Q1766" s="133"/>
      <c r="R1766" s="119"/>
    </row>
    <row r="1767" spans="1:18" s="5" customFormat="1" ht="34.5" customHeight="1">
      <c r="A1767" s="116"/>
      <c r="B1767" s="121">
        <v>111</v>
      </c>
      <c r="C1767" s="227" t="s">
        <v>331</v>
      </c>
      <c r="D1767" s="227" t="s">
        <v>332</v>
      </c>
      <c r="E1767" s="306">
        <v>12000</v>
      </c>
      <c r="F1767" s="417"/>
      <c r="G1767" s="118"/>
      <c r="H1767" s="45">
        <f t="shared" si="32"/>
        <v>12000</v>
      </c>
      <c r="I1767" s="227" t="s">
        <v>4312</v>
      </c>
      <c r="J1767" s="119"/>
      <c r="K1767" s="119"/>
      <c r="L1767" s="119"/>
      <c r="M1767" s="119"/>
      <c r="N1767" s="119"/>
      <c r="O1767" s="227" t="s">
        <v>377</v>
      </c>
      <c r="P1767" s="227" t="s">
        <v>4373</v>
      </c>
      <c r="Q1767" s="133"/>
      <c r="R1767" s="119"/>
    </row>
    <row r="1768" spans="1:18" s="5" customFormat="1" ht="34.5" customHeight="1">
      <c r="A1768" s="116"/>
      <c r="B1768" s="120">
        <v>112</v>
      </c>
      <c r="C1768" s="227" t="s">
        <v>331</v>
      </c>
      <c r="D1768" s="227" t="s">
        <v>332</v>
      </c>
      <c r="E1768" s="306">
        <v>6000</v>
      </c>
      <c r="F1768" s="417"/>
      <c r="G1768" s="118"/>
      <c r="H1768" s="45">
        <f t="shared" si="32"/>
        <v>6000</v>
      </c>
      <c r="I1768" s="227" t="s">
        <v>4312</v>
      </c>
      <c r="J1768" s="119"/>
      <c r="K1768" s="119"/>
      <c r="L1768" s="119"/>
      <c r="M1768" s="119"/>
      <c r="N1768" s="119"/>
      <c r="O1768" s="227" t="s">
        <v>378</v>
      </c>
      <c r="P1768" s="227" t="s">
        <v>4374</v>
      </c>
      <c r="Q1768" s="133"/>
      <c r="R1768" s="119"/>
    </row>
    <row r="1769" spans="1:18" s="5" customFormat="1" ht="34.5" customHeight="1">
      <c r="A1769" s="116"/>
      <c r="B1769" s="121">
        <v>113</v>
      </c>
      <c r="C1769" s="227" t="s">
        <v>331</v>
      </c>
      <c r="D1769" s="227" t="s">
        <v>332</v>
      </c>
      <c r="E1769" s="306">
        <v>14000</v>
      </c>
      <c r="F1769" s="417"/>
      <c r="G1769" s="118"/>
      <c r="H1769" s="45">
        <f t="shared" si="32"/>
        <v>14000</v>
      </c>
      <c r="I1769" s="227" t="s">
        <v>4312</v>
      </c>
      <c r="J1769" s="119"/>
      <c r="K1769" s="119"/>
      <c r="L1769" s="119"/>
      <c r="M1769" s="119"/>
      <c r="N1769" s="119"/>
      <c r="O1769" s="227" t="s">
        <v>379</v>
      </c>
      <c r="P1769" s="227" t="s">
        <v>4375</v>
      </c>
      <c r="Q1769" s="133"/>
      <c r="R1769" s="119"/>
    </row>
    <row r="1770" spans="1:18" s="5" customFormat="1" ht="34.5" customHeight="1">
      <c r="A1770" s="116"/>
      <c r="B1770" s="121">
        <v>114</v>
      </c>
      <c r="C1770" s="227" t="s">
        <v>331</v>
      </c>
      <c r="D1770" s="227" t="s">
        <v>332</v>
      </c>
      <c r="E1770" s="306">
        <v>19310</v>
      </c>
      <c r="F1770" s="417"/>
      <c r="G1770" s="118"/>
      <c r="H1770" s="45">
        <f t="shared" si="32"/>
        <v>19310</v>
      </c>
      <c r="I1770" s="227" t="s">
        <v>4312</v>
      </c>
      <c r="J1770" s="119"/>
      <c r="K1770" s="119"/>
      <c r="L1770" s="119"/>
      <c r="M1770" s="119"/>
      <c r="N1770" s="119"/>
      <c r="O1770" s="227" t="s">
        <v>380</v>
      </c>
      <c r="P1770" s="227" t="s">
        <v>4376</v>
      </c>
      <c r="Q1770" s="133"/>
      <c r="R1770" s="119"/>
    </row>
    <row r="1771" spans="1:18" s="5" customFormat="1" ht="34.5" customHeight="1">
      <c r="A1771" s="116"/>
      <c r="B1771" s="120">
        <v>115</v>
      </c>
      <c r="C1771" s="227" t="s">
        <v>331</v>
      </c>
      <c r="D1771" s="227" t="s">
        <v>332</v>
      </c>
      <c r="E1771" s="306">
        <v>12600</v>
      </c>
      <c r="F1771" s="417"/>
      <c r="G1771" s="118"/>
      <c r="H1771" s="45">
        <f t="shared" si="32"/>
        <v>12600</v>
      </c>
      <c r="I1771" s="227" t="s">
        <v>4312</v>
      </c>
      <c r="J1771" s="119"/>
      <c r="K1771" s="119"/>
      <c r="L1771" s="119"/>
      <c r="M1771" s="119"/>
      <c r="N1771" s="119"/>
      <c r="O1771" s="227" t="s">
        <v>381</v>
      </c>
      <c r="P1771" s="227" t="s">
        <v>4377</v>
      </c>
      <c r="Q1771" s="133"/>
      <c r="R1771" s="119"/>
    </row>
    <row r="1772" spans="1:18" s="5" customFormat="1" ht="34.5" customHeight="1">
      <c r="A1772" s="116"/>
      <c r="B1772" s="121">
        <v>116</v>
      </c>
      <c r="C1772" s="227" t="s">
        <v>331</v>
      </c>
      <c r="D1772" s="227" t="s">
        <v>332</v>
      </c>
      <c r="E1772" s="306">
        <v>10500</v>
      </c>
      <c r="F1772" s="417"/>
      <c r="G1772" s="118"/>
      <c r="H1772" s="45">
        <f t="shared" si="32"/>
        <v>10500</v>
      </c>
      <c r="I1772" s="227" t="s">
        <v>4312</v>
      </c>
      <c r="J1772" s="119"/>
      <c r="K1772" s="119"/>
      <c r="L1772" s="119"/>
      <c r="M1772" s="119"/>
      <c r="N1772" s="119"/>
      <c r="O1772" s="227" t="s">
        <v>4369</v>
      </c>
      <c r="P1772" s="227" t="s">
        <v>4378</v>
      </c>
      <c r="Q1772" s="133"/>
      <c r="R1772" s="119"/>
    </row>
    <row r="1773" spans="1:18" s="5" customFormat="1" ht="34.5" customHeight="1">
      <c r="A1773" s="116"/>
      <c r="B1773" s="121">
        <v>117</v>
      </c>
      <c r="C1773" s="227" t="s">
        <v>333</v>
      </c>
      <c r="D1773" s="227" t="s">
        <v>332</v>
      </c>
      <c r="E1773" s="306">
        <v>15648</v>
      </c>
      <c r="F1773" s="417"/>
      <c r="G1773" s="118"/>
      <c r="H1773" s="45">
        <f t="shared" si="32"/>
        <v>15648</v>
      </c>
      <c r="I1773" s="227" t="s">
        <v>4313</v>
      </c>
      <c r="J1773" s="119"/>
      <c r="K1773" s="119"/>
      <c r="L1773" s="119"/>
      <c r="M1773" s="119"/>
      <c r="N1773" s="119"/>
      <c r="O1773" s="227" t="s">
        <v>382</v>
      </c>
      <c r="P1773" s="227" t="s">
        <v>4379</v>
      </c>
      <c r="Q1773" s="133"/>
      <c r="R1773" s="119"/>
    </row>
    <row r="1774" spans="1:18" s="5" customFormat="1" ht="34.5" customHeight="1">
      <c r="A1774" s="116"/>
      <c r="B1774" s="120">
        <v>118</v>
      </c>
      <c r="C1774" s="227" t="s">
        <v>333</v>
      </c>
      <c r="D1774" s="227" t="s">
        <v>332</v>
      </c>
      <c r="E1774" s="306">
        <v>9087</v>
      </c>
      <c r="F1774" s="417"/>
      <c r="G1774" s="118"/>
      <c r="H1774" s="45">
        <f t="shared" si="32"/>
        <v>9087</v>
      </c>
      <c r="I1774" s="227" t="s">
        <v>4313</v>
      </c>
      <c r="J1774" s="119"/>
      <c r="K1774" s="119"/>
      <c r="L1774" s="119"/>
      <c r="M1774" s="119"/>
      <c r="N1774" s="119"/>
      <c r="O1774" s="227" t="s">
        <v>383</v>
      </c>
      <c r="P1774" s="227" t="s">
        <v>4380</v>
      </c>
      <c r="Q1774" s="133"/>
      <c r="R1774" s="119"/>
    </row>
    <row r="1775" spans="1:18" s="5" customFormat="1" ht="34.5" customHeight="1">
      <c r="A1775" s="116"/>
      <c r="B1775" s="121">
        <v>119</v>
      </c>
      <c r="C1775" s="227" t="s">
        <v>333</v>
      </c>
      <c r="D1775" s="227" t="s">
        <v>332</v>
      </c>
      <c r="E1775" s="306">
        <v>2977</v>
      </c>
      <c r="F1775" s="417"/>
      <c r="G1775" s="118"/>
      <c r="H1775" s="45">
        <f t="shared" si="32"/>
        <v>2977</v>
      </c>
      <c r="I1775" s="227" t="s">
        <v>4313</v>
      </c>
      <c r="J1775" s="119"/>
      <c r="K1775" s="119"/>
      <c r="L1775" s="119"/>
      <c r="M1775" s="119"/>
      <c r="N1775" s="119"/>
      <c r="O1775" s="227" t="s">
        <v>384</v>
      </c>
      <c r="P1775" s="227" t="s">
        <v>4381</v>
      </c>
      <c r="Q1775" s="133"/>
      <c r="R1775" s="119"/>
    </row>
    <row r="1776" spans="1:18" s="5" customFormat="1" ht="34.5" customHeight="1">
      <c r="A1776" s="116"/>
      <c r="B1776" s="121">
        <v>120</v>
      </c>
      <c r="C1776" s="227" t="s">
        <v>1284</v>
      </c>
      <c r="D1776" s="227" t="s">
        <v>2324</v>
      </c>
      <c r="E1776" s="306">
        <v>8295</v>
      </c>
      <c r="F1776" s="417">
        <v>200</v>
      </c>
      <c r="G1776" s="118"/>
      <c r="H1776" s="45">
        <f t="shared" si="32"/>
        <v>8095</v>
      </c>
      <c r="I1776" s="227" t="s">
        <v>4313</v>
      </c>
      <c r="J1776" s="119"/>
      <c r="K1776" s="119"/>
      <c r="L1776" s="119"/>
      <c r="M1776" s="119"/>
      <c r="N1776" s="119"/>
      <c r="O1776" s="227" t="s">
        <v>1439</v>
      </c>
      <c r="P1776" s="227" t="s">
        <v>4382</v>
      </c>
      <c r="Q1776" s="133"/>
      <c r="R1776" s="119"/>
    </row>
    <row r="1777" spans="1:18" s="5" customFormat="1" ht="34.5" customHeight="1">
      <c r="A1777" s="116"/>
      <c r="B1777" s="120">
        <v>121</v>
      </c>
      <c r="C1777" s="227" t="s">
        <v>1285</v>
      </c>
      <c r="D1777" s="227" t="s">
        <v>1286</v>
      </c>
      <c r="E1777" s="306">
        <v>9800</v>
      </c>
      <c r="F1777" s="417"/>
      <c r="G1777" s="118"/>
      <c r="H1777" s="45">
        <f t="shared" si="32"/>
        <v>9800</v>
      </c>
      <c r="I1777" s="227" t="s">
        <v>4312</v>
      </c>
      <c r="J1777" s="119"/>
      <c r="K1777" s="119"/>
      <c r="L1777" s="119"/>
      <c r="M1777" s="119"/>
      <c r="N1777" s="119"/>
      <c r="O1777" s="227" t="s">
        <v>1440</v>
      </c>
      <c r="P1777" s="227" t="s">
        <v>4383</v>
      </c>
      <c r="Q1777" s="133"/>
      <c r="R1777" s="119"/>
    </row>
    <row r="1778" spans="1:18" s="5" customFormat="1" ht="34.5" customHeight="1">
      <c r="A1778" s="116"/>
      <c r="B1778" s="121">
        <v>122</v>
      </c>
      <c r="C1778" s="227" t="s">
        <v>1287</v>
      </c>
      <c r="D1778" s="227" t="s">
        <v>1288</v>
      </c>
      <c r="E1778" s="306">
        <v>2719</v>
      </c>
      <c r="F1778" s="417">
        <f>3619-2719</f>
        <v>900</v>
      </c>
      <c r="G1778" s="118"/>
      <c r="H1778" s="45">
        <f t="shared" si="32"/>
        <v>1819</v>
      </c>
      <c r="I1778" s="227" t="s">
        <v>4313</v>
      </c>
      <c r="J1778" s="119"/>
      <c r="K1778" s="119"/>
      <c r="L1778" s="119"/>
      <c r="M1778" s="119"/>
      <c r="N1778" s="119"/>
      <c r="O1778" s="227" t="s">
        <v>1441</v>
      </c>
      <c r="P1778" s="227" t="s">
        <v>4384</v>
      </c>
      <c r="Q1778" s="133"/>
      <c r="R1778" s="119"/>
    </row>
    <row r="1779" spans="1:18" s="5" customFormat="1" ht="34.5" customHeight="1">
      <c r="A1779" s="116"/>
      <c r="B1779" s="121">
        <v>123</v>
      </c>
      <c r="C1779" s="227" t="s">
        <v>1289</v>
      </c>
      <c r="D1779" s="227" t="s">
        <v>2325</v>
      </c>
      <c r="E1779" s="306">
        <v>4247</v>
      </c>
      <c r="F1779" s="417"/>
      <c r="G1779" s="118"/>
      <c r="H1779" s="45">
        <f t="shared" si="32"/>
        <v>4247</v>
      </c>
      <c r="I1779" s="227" t="s">
        <v>4313</v>
      </c>
      <c r="J1779" s="119"/>
      <c r="K1779" s="119"/>
      <c r="L1779" s="119"/>
      <c r="M1779" s="119"/>
      <c r="N1779" s="119"/>
      <c r="O1779" s="227" t="s">
        <v>1442</v>
      </c>
      <c r="P1779" s="227" t="s">
        <v>4385</v>
      </c>
      <c r="Q1779" s="133"/>
      <c r="R1779" s="119"/>
    </row>
    <row r="1780" spans="1:18" s="5" customFormat="1" ht="34.5" customHeight="1">
      <c r="A1780" s="116"/>
      <c r="B1780" s="120">
        <v>124</v>
      </c>
      <c r="C1780" s="227" t="s">
        <v>1290</v>
      </c>
      <c r="D1780" s="227" t="s">
        <v>4947</v>
      </c>
      <c r="E1780" s="306">
        <v>7422</v>
      </c>
      <c r="F1780" s="417"/>
      <c r="G1780" s="118"/>
      <c r="H1780" s="45">
        <f t="shared" si="32"/>
        <v>7422</v>
      </c>
      <c r="I1780" s="227" t="s">
        <v>4313</v>
      </c>
      <c r="J1780" s="119"/>
      <c r="K1780" s="119"/>
      <c r="L1780" s="119"/>
      <c r="M1780" s="119"/>
      <c r="N1780" s="119"/>
      <c r="O1780" s="227" t="s">
        <v>1443</v>
      </c>
      <c r="P1780" s="227" t="s">
        <v>4958</v>
      </c>
      <c r="Q1780" s="133"/>
      <c r="R1780" s="119"/>
    </row>
    <row r="1781" spans="1:18" s="5" customFormat="1" ht="34.5" customHeight="1">
      <c r="A1781" s="116"/>
      <c r="B1781" s="121">
        <v>125</v>
      </c>
      <c r="C1781" s="227" t="s">
        <v>1291</v>
      </c>
      <c r="D1781" s="227" t="s">
        <v>4948</v>
      </c>
      <c r="E1781" s="306">
        <v>6957</v>
      </c>
      <c r="F1781" s="417">
        <v>200</v>
      </c>
      <c r="G1781" s="118"/>
      <c r="H1781" s="45">
        <f t="shared" si="32"/>
        <v>6757</v>
      </c>
      <c r="I1781" s="227" t="s">
        <v>4313</v>
      </c>
      <c r="J1781" s="119"/>
      <c r="K1781" s="119"/>
      <c r="L1781" s="119"/>
      <c r="M1781" s="119"/>
      <c r="N1781" s="119"/>
      <c r="O1781" s="227" t="s">
        <v>1444</v>
      </c>
      <c r="P1781" s="227" t="s">
        <v>4959</v>
      </c>
      <c r="Q1781" s="133"/>
      <c r="R1781" s="119"/>
    </row>
    <row r="1782" spans="1:18" s="5" customFormat="1" ht="34.5" customHeight="1">
      <c r="A1782" s="116"/>
      <c r="B1782" s="121">
        <v>126</v>
      </c>
      <c r="C1782" s="227" t="s">
        <v>1291</v>
      </c>
      <c r="D1782" s="227" t="s">
        <v>2325</v>
      </c>
      <c r="E1782" s="306">
        <v>14612</v>
      </c>
      <c r="F1782" s="417"/>
      <c r="G1782" s="118"/>
      <c r="H1782" s="45">
        <f t="shared" si="32"/>
        <v>14612</v>
      </c>
      <c r="I1782" s="227" t="s">
        <v>4313</v>
      </c>
      <c r="J1782" s="119"/>
      <c r="K1782" s="119"/>
      <c r="L1782" s="119"/>
      <c r="M1782" s="119"/>
      <c r="N1782" s="119"/>
      <c r="O1782" s="227" t="s">
        <v>1445</v>
      </c>
      <c r="P1782" s="227" t="s">
        <v>1446</v>
      </c>
      <c r="Q1782" s="133"/>
      <c r="R1782" s="119"/>
    </row>
    <row r="1783" spans="1:18" s="5" customFormat="1" ht="34.5" customHeight="1">
      <c r="A1783" s="116"/>
      <c r="B1783" s="120">
        <v>127</v>
      </c>
      <c r="C1783" s="227" t="s">
        <v>1291</v>
      </c>
      <c r="D1783" s="227" t="s">
        <v>2325</v>
      </c>
      <c r="E1783" s="306">
        <v>7345</v>
      </c>
      <c r="F1783" s="417">
        <v>200</v>
      </c>
      <c r="G1783" s="118"/>
      <c r="H1783" s="45">
        <f t="shared" si="32"/>
        <v>7145</v>
      </c>
      <c r="I1783" s="227" t="s">
        <v>4313</v>
      </c>
      <c r="J1783" s="119"/>
      <c r="K1783" s="119"/>
      <c r="L1783" s="119"/>
      <c r="M1783" s="119"/>
      <c r="N1783" s="119"/>
      <c r="O1783" s="227" t="s">
        <v>1447</v>
      </c>
      <c r="P1783" s="227" t="s">
        <v>1448</v>
      </c>
      <c r="Q1783" s="133"/>
      <c r="R1783" s="119"/>
    </row>
    <row r="1784" spans="1:18" s="5" customFormat="1" ht="34.5" customHeight="1">
      <c r="A1784" s="116"/>
      <c r="B1784" s="121">
        <v>128</v>
      </c>
      <c r="C1784" s="227" t="s">
        <v>1292</v>
      </c>
      <c r="D1784" s="227" t="s">
        <v>1293</v>
      </c>
      <c r="E1784" s="306">
        <v>56109</v>
      </c>
      <c r="F1784" s="417"/>
      <c r="G1784" s="118"/>
      <c r="H1784" s="45">
        <f aca="true" t="shared" si="33" ref="H1784:H1847">E1784-F1784</f>
        <v>56109</v>
      </c>
      <c r="I1784" s="227" t="s">
        <v>4313</v>
      </c>
      <c r="J1784" s="119"/>
      <c r="K1784" s="119"/>
      <c r="L1784" s="119"/>
      <c r="M1784" s="119"/>
      <c r="N1784" s="119"/>
      <c r="O1784" s="227" t="s">
        <v>1449</v>
      </c>
      <c r="P1784" s="227" t="s">
        <v>1450</v>
      </c>
      <c r="Q1784" s="133"/>
      <c r="R1784" s="119"/>
    </row>
    <row r="1785" spans="1:18" s="5" customFormat="1" ht="34.5" customHeight="1">
      <c r="A1785" s="116"/>
      <c r="B1785" s="121">
        <v>129</v>
      </c>
      <c r="C1785" s="227" t="s">
        <v>1294</v>
      </c>
      <c r="D1785" s="227" t="s">
        <v>2326</v>
      </c>
      <c r="E1785" s="306">
        <v>13964</v>
      </c>
      <c r="F1785" s="417"/>
      <c r="G1785" s="118"/>
      <c r="H1785" s="45">
        <f t="shared" si="33"/>
        <v>13964</v>
      </c>
      <c r="I1785" s="227" t="s">
        <v>4313</v>
      </c>
      <c r="J1785" s="119"/>
      <c r="K1785" s="119"/>
      <c r="L1785" s="119"/>
      <c r="M1785" s="119"/>
      <c r="N1785" s="119"/>
      <c r="O1785" s="227" t="s">
        <v>1451</v>
      </c>
      <c r="P1785" s="227" t="s">
        <v>4386</v>
      </c>
      <c r="Q1785" s="133"/>
      <c r="R1785" s="119"/>
    </row>
    <row r="1786" spans="1:18" s="5" customFormat="1" ht="34.5" customHeight="1">
      <c r="A1786" s="116"/>
      <c r="B1786" s="120">
        <v>130</v>
      </c>
      <c r="C1786" s="227" t="s">
        <v>1295</v>
      </c>
      <c r="D1786" s="227" t="s">
        <v>2325</v>
      </c>
      <c r="E1786" s="306">
        <v>10910</v>
      </c>
      <c r="F1786" s="417"/>
      <c r="G1786" s="118"/>
      <c r="H1786" s="45">
        <f t="shared" si="33"/>
        <v>10910</v>
      </c>
      <c r="I1786" s="227" t="s">
        <v>4313</v>
      </c>
      <c r="J1786" s="119"/>
      <c r="K1786" s="119"/>
      <c r="L1786" s="119"/>
      <c r="M1786" s="119"/>
      <c r="N1786" s="119"/>
      <c r="O1786" s="227" t="s">
        <v>1452</v>
      </c>
      <c r="P1786" s="227" t="s">
        <v>4387</v>
      </c>
      <c r="Q1786" s="133"/>
      <c r="R1786" s="119"/>
    </row>
    <row r="1787" spans="1:18" s="5" customFormat="1" ht="34.5" customHeight="1">
      <c r="A1787" s="116"/>
      <c r="B1787" s="121">
        <v>131</v>
      </c>
      <c r="C1787" s="227" t="s">
        <v>1296</v>
      </c>
      <c r="D1787" s="227" t="s">
        <v>2327</v>
      </c>
      <c r="E1787" s="306">
        <v>18495</v>
      </c>
      <c r="F1787" s="417"/>
      <c r="G1787" s="118"/>
      <c r="H1787" s="45">
        <f t="shared" si="33"/>
        <v>18495</v>
      </c>
      <c r="I1787" s="227" t="s">
        <v>4312</v>
      </c>
      <c r="J1787" s="119"/>
      <c r="K1787" s="119"/>
      <c r="L1787" s="119"/>
      <c r="M1787" s="119"/>
      <c r="N1787" s="119"/>
      <c r="O1787" s="227" t="s">
        <v>1453</v>
      </c>
      <c r="P1787" s="227" t="s">
        <v>4388</v>
      </c>
      <c r="Q1787" s="133"/>
      <c r="R1787" s="119"/>
    </row>
    <row r="1788" spans="1:18" s="5" customFormat="1" ht="34.5" customHeight="1">
      <c r="A1788" s="116"/>
      <c r="B1788" s="121">
        <v>132</v>
      </c>
      <c r="C1788" s="227" t="s">
        <v>1297</v>
      </c>
      <c r="D1788" s="227" t="s">
        <v>1298</v>
      </c>
      <c r="E1788" s="306">
        <v>20931</v>
      </c>
      <c r="F1788" s="417"/>
      <c r="G1788" s="118"/>
      <c r="H1788" s="45">
        <f t="shared" si="33"/>
        <v>20931</v>
      </c>
      <c r="I1788" s="227" t="s">
        <v>4313</v>
      </c>
      <c r="J1788" s="119"/>
      <c r="K1788" s="119"/>
      <c r="L1788" s="119"/>
      <c r="M1788" s="119"/>
      <c r="N1788" s="119"/>
      <c r="O1788" s="227" t="s">
        <v>1454</v>
      </c>
      <c r="P1788" s="227" t="s">
        <v>4389</v>
      </c>
      <c r="Q1788" s="133"/>
      <c r="R1788" s="119"/>
    </row>
    <row r="1789" spans="1:18" s="5" customFormat="1" ht="34.5" customHeight="1">
      <c r="A1789" s="116"/>
      <c r="B1789" s="120">
        <v>133</v>
      </c>
      <c r="C1789" s="227" t="s">
        <v>1299</v>
      </c>
      <c r="D1789" s="227" t="s">
        <v>2328</v>
      </c>
      <c r="E1789" s="306">
        <v>10000</v>
      </c>
      <c r="F1789" s="417"/>
      <c r="G1789" s="118"/>
      <c r="H1789" s="45">
        <f t="shared" si="33"/>
        <v>10000</v>
      </c>
      <c r="I1789" s="227" t="s">
        <v>4312</v>
      </c>
      <c r="J1789" s="119"/>
      <c r="K1789" s="119"/>
      <c r="L1789" s="119"/>
      <c r="M1789" s="119"/>
      <c r="N1789" s="119"/>
      <c r="O1789" s="227" t="s">
        <v>1455</v>
      </c>
      <c r="P1789" s="227" t="s">
        <v>4390</v>
      </c>
      <c r="Q1789" s="133"/>
      <c r="R1789" s="119"/>
    </row>
    <row r="1790" spans="1:18" s="5" customFormat="1" ht="34.5" customHeight="1">
      <c r="A1790" s="116"/>
      <c r="B1790" s="121">
        <v>134</v>
      </c>
      <c r="C1790" s="227" t="s">
        <v>1300</v>
      </c>
      <c r="D1790" s="227" t="s">
        <v>2329</v>
      </c>
      <c r="E1790" s="306">
        <v>7099</v>
      </c>
      <c r="F1790" s="417"/>
      <c r="G1790" s="118"/>
      <c r="H1790" s="45">
        <f t="shared" si="33"/>
        <v>7099</v>
      </c>
      <c r="I1790" s="227" t="s">
        <v>4313</v>
      </c>
      <c r="J1790" s="119"/>
      <c r="K1790" s="119"/>
      <c r="L1790" s="119"/>
      <c r="M1790" s="119"/>
      <c r="N1790" s="119"/>
      <c r="O1790" s="227" t="s">
        <v>1456</v>
      </c>
      <c r="P1790" s="227" t="s">
        <v>4391</v>
      </c>
      <c r="Q1790" s="133"/>
      <c r="R1790" s="119"/>
    </row>
    <row r="1791" spans="1:18" s="5" customFormat="1" ht="34.5" customHeight="1">
      <c r="A1791" s="116"/>
      <c r="B1791" s="121">
        <v>135</v>
      </c>
      <c r="C1791" s="227" t="s">
        <v>1301</v>
      </c>
      <c r="D1791" s="227" t="s">
        <v>2330</v>
      </c>
      <c r="E1791" s="306">
        <v>38258</v>
      </c>
      <c r="F1791" s="417"/>
      <c r="G1791" s="118"/>
      <c r="H1791" s="45">
        <f t="shared" si="33"/>
        <v>38258</v>
      </c>
      <c r="I1791" s="227" t="s">
        <v>4312</v>
      </c>
      <c r="J1791" s="119"/>
      <c r="K1791" s="119"/>
      <c r="L1791" s="119"/>
      <c r="M1791" s="119"/>
      <c r="N1791" s="119"/>
      <c r="O1791" s="227" t="s">
        <v>1457</v>
      </c>
      <c r="P1791" s="227" t="s">
        <v>4392</v>
      </c>
      <c r="Q1791" s="133"/>
      <c r="R1791" s="119"/>
    </row>
    <row r="1792" spans="1:18" s="5" customFormat="1" ht="34.5" customHeight="1">
      <c r="A1792" s="116"/>
      <c r="B1792" s="120">
        <v>136</v>
      </c>
      <c r="C1792" s="227" t="s">
        <v>1294</v>
      </c>
      <c r="D1792" s="227" t="s">
        <v>4289</v>
      </c>
      <c r="E1792" s="306">
        <v>15661</v>
      </c>
      <c r="F1792" s="417"/>
      <c r="G1792" s="118"/>
      <c r="H1792" s="45">
        <f t="shared" si="33"/>
        <v>15661</v>
      </c>
      <c r="I1792" s="227" t="s">
        <v>4313</v>
      </c>
      <c r="J1792" s="119"/>
      <c r="K1792" s="119"/>
      <c r="L1792" s="119"/>
      <c r="M1792" s="119"/>
      <c r="N1792" s="119"/>
      <c r="O1792" s="227" t="s">
        <v>1458</v>
      </c>
      <c r="P1792" s="227" t="s">
        <v>4393</v>
      </c>
      <c r="Q1792" s="133"/>
      <c r="R1792" s="119"/>
    </row>
    <row r="1793" spans="1:18" s="5" customFormat="1" ht="34.5" customHeight="1">
      <c r="A1793" s="116"/>
      <c r="B1793" s="121">
        <v>137</v>
      </c>
      <c r="C1793" s="227" t="s">
        <v>1300</v>
      </c>
      <c r="D1793" s="227" t="s">
        <v>4290</v>
      </c>
      <c r="E1793" s="306">
        <v>16520</v>
      </c>
      <c r="F1793" s="417"/>
      <c r="G1793" s="118"/>
      <c r="H1793" s="45">
        <f t="shared" si="33"/>
        <v>16520</v>
      </c>
      <c r="I1793" s="227" t="s">
        <v>4313</v>
      </c>
      <c r="J1793" s="119"/>
      <c r="K1793" s="119"/>
      <c r="L1793" s="119"/>
      <c r="M1793" s="119"/>
      <c r="N1793" s="119"/>
      <c r="O1793" s="227" t="s">
        <v>1459</v>
      </c>
      <c r="P1793" s="227" t="s">
        <v>4394</v>
      </c>
      <c r="Q1793" s="133"/>
      <c r="R1793" s="119"/>
    </row>
    <row r="1794" spans="1:18" s="5" customFormat="1" ht="34.5" customHeight="1">
      <c r="A1794" s="116"/>
      <c r="B1794" s="121">
        <v>138</v>
      </c>
      <c r="C1794" s="227" t="s">
        <v>1302</v>
      </c>
      <c r="D1794" s="227" t="s">
        <v>2325</v>
      </c>
      <c r="E1794" s="306">
        <v>14316</v>
      </c>
      <c r="F1794" s="417"/>
      <c r="G1794" s="118"/>
      <c r="H1794" s="45">
        <f t="shared" si="33"/>
        <v>14316</v>
      </c>
      <c r="I1794" s="227" t="s">
        <v>4312</v>
      </c>
      <c r="J1794" s="119"/>
      <c r="K1794" s="119"/>
      <c r="L1794" s="119"/>
      <c r="M1794" s="119"/>
      <c r="N1794" s="119"/>
      <c r="O1794" s="227" t="s">
        <v>1460</v>
      </c>
      <c r="P1794" s="227" t="s">
        <v>4395</v>
      </c>
      <c r="Q1794" s="133"/>
      <c r="R1794" s="119"/>
    </row>
    <row r="1795" spans="1:18" s="5" customFormat="1" ht="34.5" customHeight="1">
      <c r="A1795" s="116"/>
      <c r="B1795" s="120">
        <v>139</v>
      </c>
      <c r="C1795" s="227" t="s">
        <v>1303</v>
      </c>
      <c r="D1795" s="227" t="s">
        <v>2331</v>
      </c>
      <c r="E1795" s="306">
        <v>2217</v>
      </c>
      <c r="F1795" s="417"/>
      <c r="G1795" s="118"/>
      <c r="H1795" s="45">
        <f t="shared" si="33"/>
        <v>2217</v>
      </c>
      <c r="I1795" s="227" t="s">
        <v>4312</v>
      </c>
      <c r="J1795" s="119"/>
      <c r="K1795" s="119"/>
      <c r="L1795" s="119"/>
      <c r="M1795" s="119"/>
      <c r="N1795" s="119"/>
      <c r="O1795" s="227" t="s">
        <v>1461</v>
      </c>
      <c r="P1795" s="227" t="s">
        <v>4396</v>
      </c>
      <c r="Q1795" s="133"/>
      <c r="R1795" s="119"/>
    </row>
    <row r="1796" spans="1:18" s="5" customFormat="1" ht="34.5" customHeight="1">
      <c r="A1796" s="116"/>
      <c r="B1796" s="121">
        <v>140</v>
      </c>
      <c r="C1796" s="227" t="s">
        <v>1302</v>
      </c>
      <c r="D1796" s="227" t="s">
        <v>2332</v>
      </c>
      <c r="E1796" s="306">
        <v>5034</v>
      </c>
      <c r="F1796" s="417"/>
      <c r="G1796" s="118"/>
      <c r="H1796" s="45">
        <f t="shared" si="33"/>
        <v>5034</v>
      </c>
      <c r="I1796" s="227" t="s">
        <v>4312</v>
      </c>
      <c r="J1796" s="119"/>
      <c r="K1796" s="119"/>
      <c r="L1796" s="119"/>
      <c r="M1796" s="119"/>
      <c r="N1796" s="119"/>
      <c r="O1796" s="227" t="s">
        <v>1462</v>
      </c>
      <c r="P1796" s="227" t="s">
        <v>4397</v>
      </c>
      <c r="Q1796" s="133"/>
      <c r="R1796" s="119"/>
    </row>
    <row r="1797" spans="1:18" s="5" customFormat="1" ht="34.5" customHeight="1">
      <c r="A1797" s="116"/>
      <c r="B1797" s="121">
        <v>141</v>
      </c>
      <c r="C1797" s="227" t="s">
        <v>1304</v>
      </c>
      <c r="D1797" s="227" t="s">
        <v>2333</v>
      </c>
      <c r="E1797" s="306">
        <v>1702</v>
      </c>
      <c r="F1797" s="417"/>
      <c r="G1797" s="118"/>
      <c r="H1797" s="45">
        <f t="shared" si="33"/>
        <v>1702</v>
      </c>
      <c r="I1797" s="227" t="s">
        <v>4314</v>
      </c>
      <c r="J1797" s="119"/>
      <c r="K1797" s="119"/>
      <c r="L1797" s="119"/>
      <c r="M1797" s="119"/>
      <c r="N1797" s="119"/>
      <c r="O1797" s="227" t="s">
        <v>1463</v>
      </c>
      <c r="P1797" s="227" t="s">
        <v>4398</v>
      </c>
      <c r="Q1797" s="133"/>
      <c r="R1797" s="119"/>
    </row>
    <row r="1798" spans="1:18" s="5" customFormat="1" ht="34.5" customHeight="1">
      <c r="A1798" s="116"/>
      <c r="B1798" s="120">
        <v>142</v>
      </c>
      <c r="C1798" s="227" t="s">
        <v>1305</v>
      </c>
      <c r="D1798" s="227" t="s">
        <v>4291</v>
      </c>
      <c r="E1798" s="306">
        <f>53469</f>
        <v>53469</v>
      </c>
      <c r="F1798" s="417"/>
      <c r="G1798" s="118"/>
      <c r="H1798" s="45">
        <f t="shared" si="33"/>
        <v>53469</v>
      </c>
      <c r="I1798" s="227" t="s">
        <v>4312</v>
      </c>
      <c r="J1798" s="119"/>
      <c r="K1798" s="119"/>
      <c r="L1798" s="119"/>
      <c r="M1798" s="119"/>
      <c r="N1798" s="119"/>
      <c r="O1798" s="227" t="s">
        <v>1464</v>
      </c>
      <c r="P1798" s="227" t="s">
        <v>4399</v>
      </c>
      <c r="Q1798" s="133"/>
      <c r="R1798" s="119"/>
    </row>
    <row r="1799" spans="1:18" s="5" customFormat="1" ht="34.5" customHeight="1">
      <c r="A1799" s="116"/>
      <c r="B1799" s="121">
        <v>143</v>
      </c>
      <c r="C1799" s="227" t="s">
        <v>1306</v>
      </c>
      <c r="D1799" s="227" t="s">
        <v>4292</v>
      </c>
      <c r="E1799" s="306">
        <v>13800</v>
      </c>
      <c r="F1799" s="417"/>
      <c r="G1799" s="118"/>
      <c r="H1799" s="45">
        <f t="shared" si="33"/>
        <v>13800</v>
      </c>
      <c r="I1799" s="227" t="s">
        <v>4312</v>
      </c>
      <c r="J1799" s="119"/>
      <c r="K1799" s="119"/>
      <c r="L1799" s="119"/>
      <c r="M1799" s="119"/>
      <c r="N1799" s="119"/>
      <c r="O1799" s="227" t="s">
        <v>1465</v>
      </c>
      <c r="P1799" s="227" t="s">
        <v>4400</v>
      </c>
      <c r="Q1799" s="132"/>
      <c r="R1799" s="119"/>
    </row>
    <row r="1800" spans="1:18" s="5" customFormat="1" ht="34.5" customHeight="1">
      <c r="A1800" s="116"/>
      <c r="B1800" s="121">
        <v>144</v>
      </c>
      <c r="C1800" s="227" t="s">
        <v>1307</v>
      </c>
      <c r="D1800" s="227" t="s">
        <v>2325</v>
      </c>
      <c r="E1800" s="306">
        <v>9800</v>
      </c>
      <c r="F1800" s="417"/>
      <c r="G1800" s="118"/>
      <c r="H1800" s="45">
        <f t="shared" si="33"/>
        <v>9800</v>
      </c>
      <c r="I1800" s="227" t="s">
        <v>4312</v>
      </c>
      <c r="J1800" s="119"/>
      <c r="K1800" s="119"/>
      <c r="L1800" s="119"/>
      <c r="M1800" s="119"/>
      <c r="N1800" s="119"/>
      <c r="O1800" s="227" t="s">
        <v>1466</v>
      </c>
      <c r="P1800" s="227" t="s">
        <v>4401</v>
      </c>
      <c r="Q1800" s="132"/>
      <c r="R1800" s="119"/>
    </row>
    <row r="1801" spans="1:18" s="5" customFormat="1" ht="34.5" customHeight="1">
      <c r="A1801" s="116"/>
      <c r="B1801" s="120">
        <v>145</v>
      </c>
      <c r="C1801" s="227" t="s">
        <v>1308</v>
      </c>
      <c r="D1801" s="227" t="s">
        <v>4293</v>
      </c>
      <c r="E1801" s="306">
        <v>10200</v>
      </c>
      <c r="F1801" s="417"/>
      <c r="G1801" s="118"/>
      <c r="H1801" s="45">
        <f t="shared" si="33"/>
        <v>10200</v>
      </c>
      <c r="I1801" s="227" t="s">
        <v>4313</v>
      </c>
      <c r="J1801" s="119"/>
      <c r="K1801" s="119"/>
      <c r="L1801" s="119"/>
      <c r="M1801" s="119"/>
      <c r="N1801" s="119"/>
      <c r="O1801" s="227" t="s">
        <v>1467</v>
      </c>
      <c r="P1801" s="227" t="s">
        <v>1468</v>
      </c>
      <c r="Q1801" s="132"/>
      <c r="R1801" s="119"/>
    </row>
    <row r="1802" spans="1:18" s="5" customFormat="1" ht="34.5" customHeight="1">
      <c r="A1802" s="116"/>
      <c r="B1802" s="121">
        <v>146</v>
      </c>
      <c r="C1802" s="228" t="s">
        <v>334</v>
      </c>
      <c r="D1802" s="227" t="s">
        <v>335</v>
      </c>
      <c r="E1802" s="304">
        <v>5938</v>
      </c>
      <c r="F1802" s="304"/>
      <c r="G1802" s="118"/>
      <c r="H1802" s="45">
        <f t="shared" si="33"/>
        <v>5938</v>
      </c>
      <c r="I1802" s="227" t="s">
        <v>4315</v>
      </c>
      <c r="J1802" s="119"/>
      <c r="K1802" s="119"/>
      <c r="L1802" s="119"/>
      <c r="M1802" s="119"/>
      <c r="N1802" s="119"/>
      <c r="O1802" s="232" t="s">
        <v>385</v>
      </c>
      <c r="P1802" s="227" t="s">
        <v>386</v>
      </c>
      <c r="Q1802" s="132"/>
      <c r="R1802" s="119"/>
    </row>
    <row r="1803" spans="1:18" s="5" customFormat="1" ht="34.5" customHeight="1">
      <c r="A1803" s="116"/>
      <c r="B1803" s="121">
        <v>147</v>
      </c>
      <c r="C1803" s="229" t="s">
        <v>336</v>
      </c>
      <c r="D1803" s="227" t="s">
        <v>4294</v>
      </c>
      <c r="E1803" s="306">
        <v>143240</v>
      </c>
      <c r="F1803" s="306"/>
      <c r="G1803" s="118"/>
      <c r="H1803" s="45">
        <f t="shared" si="33"/>
        <v>143240</v>
      </c>
      <c r="I1803" s="227" t="s">
        <v>4315</v>
      </c>
      <c r="J1803" s="119"/>
      <c r="K1803" s="119"/>
      <c r="L1803" s="119"/>
      <c r="M1803" s="119"/>
      <c r="N1803" s="119"/>
      <c r="O1803" s="232" t="s">
        <v>387</v>
      </c>
      <c r="P1803" s="227" t="s">
        <v>4402</v>
      </c>
      <c r="Q1803" s="132"/>
      <c r="R1803" s="119"/>
    </row>
    <row r="1804" spans="1:18" s="5" customFormat="1" ht="34.5" customHeight="1">
      <c r="A1804" s="116"/>
      <c r="B1804" s="120">
        <v>148</v>
      </c>
      <c r="C1804" s="230" t="s">
        <v>337</v>
      </c>
      <c r="D1804" s="227" t="s">
        <v>338</v>
      </c>
      <c r="E1804" s="306">
        <v>4138</v>
      </c>
      <c r="F1804" s="306"/>
      <c r="G1804" s="118"/>
      <c r="H1804" s="45">
        <f t="shared" si="33"/>
        <v>4138</v>
      </c>
      <c r="I1804" s="227" t="s">
        <v>4315</v>
      </c>
      <c r="J1804" s="119"/>
      <c r="K1804" s="119"/>
      <c r="L1804" s="119"/>
      <c r="M1804" s="119"/>
      <c r="N1804" s="119"/>
      <c r="O1804" s="232" t="s">
        <v>388</v>
      </c>
      <c r="P1804" s="227" t="s">
        <v>1435</v>
      </c>
      <c r="Q1804" s="132"/>
      <c r="R1804" s="119"/>
    </row>
    <row r="1805" spans="1:18" s="5" customFormat="1" ht="34.5" customHeight="1">
      <c r="A1805" s="116"/>
      <c r="B1805" s="121">
        <v>149</v>
      </c>
      <c r="C1805" s="230" t="s">
        <v>340</v>
      </c>
      <c r="D1805" s="227" t="s">
        <v>4295</v>
      </c>
      <c r="E1805" s="306">
        <v>30208</v>
      </c>
      <c r="F1805" s="306"/>
      <c r="G1805" s="118"/>
      <c r="H1805" s="45">
        <f t="shared" si="33"/>
        <v>30208</v>
      </c>
      <c r="I1805" s="227" t="s">
        <v>4315</v>
      </c>
      <c r="J1805" s="119"/>
      <c r="K1805" s="119"/>
      <c r="L1805" s="119"/>
      <c r="M1805" s="119"/>
      <c r="N1805" s="119"/>
      <c r="O1805" s="232" t="s">
        <v>389</v>
      </c>
      <c r="P1805" s="227" t="s">
        <v>1436</v>
      </c>
      <c r="Q1805" s="132"/>
      <c r="R1805" s="119"/>
    </row>
    <row r="1806" spans="1:18" s="5" customFormat="1" ht="34.5" customHeight="1">
      <c r="A1806" s="116"/>
      <c r="B1806" s="121">
        <v>150</v>
      </c>
      <c r="C1806" s="230" t="s">
        <v>340</v>
      </c>
      <c r="D1806" s="227" t="s">
        <v>4296</v>
      </c>
      <c r="E1806" s="306">
        <v>30208</v>
      </c>
      <c r="F1806" s="306"/>
      <c r="G1806" s="118"/>
      <c r="H1806" s="45">
        <f t="shared" si="33"/>
        <v>30208</v>
      </c>
      <c r="I1806" s="227" t="s">
        <v>4315</v>
      </c>
      <c r="J1806" s="119"/>
      <c r="K1806" s="119"/>
      <c r="L1806" s="119"/>
      <c r="M1806" s="119"/>
      <c r="N1806" s="119"/>
      <c r="O1806" s="232" t="s">
        <v>390</v>
      </c>
      <c r="P1806" s="227" t="s">
        <v>1436</v>
      </c>
      <c r="Q1806" s="132"/>
      <c r="R1806" s="119"/>
    </row>
    <row r="1807" spans="1:18" s="5" customFormat="1" ht="34.5" customHeight="1">
      <c r="A1807" s="116"/>
      <c r="B1807" s="120">
        <v>151</v>
      </c>
      <c r="C1807" s="230" t="s">
        <v>340</v>
      </c>
      <c r="D1807" s="227" t="s">
        <v>341</v>
      </c>
      <c r="E1807" s="306">
        <v>271775</v>
      </c>
      <c r="F1807" s="306"/>
      <c r="G1807" s="118"/>
      <c r="H1807" s="45">
        <f t="shared" si="33"/>
        <v>271775</v>
      </c>
      <c r="I1807" s="227" t="s">
        <v>4315</v>
      </c>
      <c r="J1807" s="119"/>
      <c r="K1807" s="119"/>
      <c r="L1807" s="119"/>
      <c r="M1807" s="119"/>
      <c r="N1807" s="119"/>
      <c r="O1807" s="232" t="s">
        <v>391</v>
      </c>
      <c r="P1807" s="227" t="s">
        <v>392</v>
      </c>
      <c r="Q1807" s="132"/>
      <c r="R1807" s="119"/>
    </row>
    <row r="1808" spans="1:18" s="5" customFormat="1" ht="34.5" customHeight="1">
      <c r="A1808" s="116"/>
      <c r="B1808" s="121">
        <v>152</v>
      </c>
      <c r="C1808" s="230" t="s">
        <v>340</v>
      </c>
      <c r="D1808" s="227" t="s">
        <v>342</v>
      </c>
      <c r="E1808" s="306">
        <f>86949+748</f>
        <v>87697</v>
      </c>
      <c r="F1808" s="306"/>
      <c r="G1808" s="118"/>
      <c r="H1808" s="45">
        <f t="shared" si="33"/>
        <v>87697</v>
      </c>
      <c r="I1808" s="227" t="s">
        <v>4315</v>
      </c>
      <c r="J1808" s="119"/>
      <c r="K1808" s="119"/>
      <c r="L1808" s="119"/>
      <c r="M1808" s="119"/>
      <c r="N1808" s="119"/>
      <c r="O1808" s="232" t="s">
        <v>393</v>
      </c>
      <c r="P1808" s="227" t="s">
        <v>4403</v>
      </c>
      <c r="Q1808" s="133"/>
      <c r="R1808" s="119"/>
    </row>
    <row r="1809" spans="1:18" s="5" customFormat="1" ht="34.5" customHeight="1">
      <c r="A1809" s="116"/>
      <c r="B1809" s="121">
        <v>153</v>
      </c>
      <c r="C1809" s="229" t="s">
        <v>339</v>
      </c>
      <c r="D1809" s="227" t="s">
        <v>335</v>
      </c>
      <c r="E1809" s="306">
        <v>2715</v>
      </c>
      <c r="F1809" s="306"/>
      <c r="G1809" s="118"/>
      <c r="H1809" s="45">
        <f t="shared" si="33"/>
        <v>2715</v>
      </c>
      <c r="I1809" s="227" t="s">
        <v>4315</v>
      </c>
      <c r="J1809" s="119"/>
      <c r="K1809" s="119"/>
      <c r="L1809" s="119"/>
      <c r="M1809" s="119"/>
      <c r="N1809" s="119"/>
      <c r="O1809" s="232" t="s">
        <v>394</v>
      </c>
      <c r="P1809" s="227" t="s">
        <v>1437</v>
      </c>
      <c r="Q1809" s="133"/>
      <c r="R1809" s="119"/>
    </row>
    <row r="1810" spans="1:18" s="5" customFormat="1" ht="34.5" customHeight="1">
      <c r="A1810" s="116"/>
      <c r="B1810" s="120">
        <v>154</v>
      </c>
      <c r="C1810" s="230" t="s">
        <v>343</v>
      </c>
      <c r="D1810" s="227" t="s">
        <v>2334</v>
      </c>
      <c r="E1810" s="306">
        <v>39000</v>
      </c>
      <c r="F1810" s="306"/>
      <c r="G1810" s="118"/>
      <c r="H1810" s="45">
        <f t="shared" si="33"/>
        <v>39000</v>
      </c>
      <c r="I1810" s="227" t="s">
        <v>4315</v>
      </c>
      <c r="J1810" s="119"/>
      <c r="K1810" s="119"/>
      <c r="L1810" s="119"/>
      <c r="M1810" s="119"/>
      <c r="N1810" s="119"/>
      <c r="O1810" s="232" t="s">
        <v>395</v>
      </c>
      <c r="P1810" s="227" t="s">
        <v>4404</v>
      </c>
      <c r="Q1810" s="133"/>
      <c r="R1810" s="119"/>
    </row>
    <row r="1811" spans="1:18" s="5" customFormat="1" ht="34.5" customHeight="1">
      <c r="A1811" s="116"/>
      <c r="B1811" s="121">
        <v>155</v>
      </c>
      <c r="C1811" s="230" t="s">
        <v>344</v>
      </c>
      <c r="D1811" s="227" t="s">
        <v>345</v>
      </c>
      <c r="E1811" s="306">
        <v>30250</v>
      </c>
      <c r="F1811" s="306"/>
      <c r="G1811" s="118"/>
      <c r="H1811" s="45">
        <f t="shared" si="33"/>
        <v>30250</v>
      </c>
      <c r="I1811" s="227" t="s">
        <v>4315</v>
      </c>
      <c r="J1811" s="119"/>
      <c r="K1811" s="119"/>
      <c r="L1811" s="119"/>
      <c r="M1811" s="119"/>
      <c r="N1811" s="119"/>
      <c r="O1811" s="232" t="s">
        <v>396</v>
      </c>
      <c r="P1811" s="227" t="s">
        <v>1438</v>
      </c>
      <c r="Q1811" s="133"/>
      <c r="R1811" s="119"/>
    </row>
    <row r="1812" spans="1:18" s="5" customFormat="1" ht="34.5" customHeight="1">
      <c r="A1812" s="116"/>
      <c r="B1812" s="121">
        <v>156</v>
      </c>
      <c r="C1812" s="228" t="s">
        <v>1425</v>
      </c>
      <c r="D1812" s="227" t="s">
        <v>1426</v>
      </c>
      <c r="E1812" s="310">
        <v>4000</v>
      </c>
      <c r="F1812" s="417"/>
      <c r="G1812" s="118"/>
      <c r="H1812" s="45">
        <f t="shared" si="33"/>
        <v>4000</v>
      </c>
      <c r="I1812" s="227" t="s">
        <v>4316</v>
      </c>
      <c r="J1812" s="119"/>
      <c r="K1812" s="119"/>
      <c r="L1812" s="119"/>
      <c r="M1812" s="119"/>
      <c r="N1812" s="119"/>
      <c r="O1812" s="232" t="s">
        <v>4405</v>
      </c>
      <c r="P1812" s="232" t="s">
        <v>4406</v>
      </c>
      <c r="Q1812" s="133"/>
      <c r="R1812" s="119"/>
    </row>
    <row r="1813" spans="1:18" s="5" customFormat="1" ht="34.5" customHeight="1">
      <c r="A1813" s="116"/>
      <c r="B1813" s="120">
        <v>157</v>
      </c>
      <c r="C1813" s="230" t="s">
        <v>340</v>
      </c>
      <c r="D1813" s="227" t="s">
        <v>1427</v>
      </c>
      <c r="E1813" s="311">
        <v>6268</v>
      </c>
      <c r="F1813" s="417"/>
      <c r="G1813" s="118"/>
      <c r="H1813" s="45">
        <f t="shared" si="33"/>
        <v>6268</v>
      </c>
      <c r="I1813" s="227" t="s">
        <v>4313</v>
      </c>
      <c r="J1813" s="119"/>
      <c r="K1813" s="119"/>
      <c r="L1813" s="119"/>
      <c r="M1813" s="119"/>
      <c r="N1813" s="119"/>
      <c r="O1813" s="232" t="s">
        <v>4407</v>
      </c>
      <c r="P1813" s="232" t="s">
        <v>4408</v>
      </c>
      <c r="Q1813" s="133"/>
      <c r="R1813" s="119"/>
    </row>
    <row r="1814" spans="1:18" s="5" customFormat="1" ht="34.5" customHeight="1">
      <c r="A1814" s="116"/>
      <c r="B1814" s="121">
        <v>158</v>
      </c>
      <c r="C1814" s="229" t="s">
        <v>1428</v>
      </c>
      <c r="D1814" s="227" t="s">
        <v>1429</v>
      </c>
      <c r="E1814" s="311">
        <v>2406</v>
      </c>
      <c r="F1814" s="417"/>
      <c r="G1814" s="118"/>
      <c r="H1814" s="45">
        <f t="shared" si="33"/>
        <v>2406</v>
      </c>
      <c r="I1814" s="227" t="s">
        <v>4315</v>
      </c>
      <c r="J1814" s="119"/>
      <c r="K1814" s="119"/>
      <c r="L1814" s="119"/>
      <c r="M1814" s="119"/>
      <c r="N1814" s="119"/>
      <c r="O1814" s="232" t="s">
        <v>4409</v>
      </c>
      <c r="P1814" s="232" t="s">
        <v>4410</v>
      </c>
      <c r="Q1814" s="133"/>
      <c r="R1814" s="119"/>
    </row>
    <row r="1815" spans="1:18" s="5" customFormat="1" ht="34.5" customHeight="1">
      <c r="A1815" s="116"/>
      <c r="B1815" s="121">
        <v>159</v>
      </c>
      <c r="C1815" s="229" t="s">
        <v>1430</v>
      </c>
      <c r="D1815" s="227" t="s">
        <v>1431</v>
      </c>
      <c r="E1815" s="311">
        <v>3770</v>
      </c>
      <c r="F1815" s="417"/>
      <c r="G1815" s="118"/>
      <c r="H1815" s="45">
        <f t="shared" si="33"/>
        <v>3770</v>
      </c>
      <c r="I1815" s="227" t="s">
        <v>4314</v>
      </c>
      <c r="J1815" s="119"/>
      <c r="K1815" s="119"/>
      <c r="L1815" s="119"/>
      <c r="M1815" s="119"/>
      <c r="N1815" s="119"/>
      <c r="O1815" s="232" t="s">
        <v>4411</v>
      </c>
      <c r="P1815" s="232" t="s">
        <v>4412</v>
      </c>
      <c r="Q1815" s="133"/>
      <c r="R1815" s="119"/>
    </row>
    <row r="1816" spans="1:18" s="5" customFormat="1" ht="34.5" customHeight="1">
      <c r="A1816" s="116"/>
      <c r="B1816" s="120">
        <v>160</v>
      </c>
      <c r="C1816" s="229" t="s">
        <v>2335</v>
      </c>
      <c r="D1816" s="227" t="s">
        <v>1432</v>
      </c>
      <c r="E1816" s="311">
        <v>3599</v>
      </c>
      <c r="F1816" s="417"/>
      <c r="G1816" s="118"/>
      <c r="H1816" s="45">
        <f t="shared" si="33"/>
        <v>3599</v>
      </c>
      <c r="I1816" s="227" t="s">
        <v>4312</v>
      </c>
      <c r="J1816" s="119"/>
      <c r="K1816" s="119"/>
      <c r="L1816" s="119"/>
      <c r="M1816" s="119"/>
      <c r="N1816" s="119"/>
      <c r="O1816" s="232" t="s">
        <v>4413</v>
      </c>
      <c r="P1816" s="232" t="s">
        <v>4414</v>
      </c>
      <c r="Q1816" s="133"/>
      <c r="R1816" s="119"/>
    </row>
    <row r="1817" spans="1:18" s="5" customFormat="1" ht="34.5" customHeight="1">
      <c r="A1817" s="116"/>
      <c r="B1817" s="121">
        <v>161</v>
      </c>
      <c r="C1817" s="230" t="s">
        <v>1433</v>
      </c>
      <c r="D1817" s="227" t="s">
        <v>1434</v>
      </c>
      <c r="E1817" s="311">
        <v>6603</v>
      </c>
      <c r="F1817" s="417"/>
      <c r="G1817" s="118"/>
      <c r="H1817" s="45">
        <f t="shared" si="33"/>
        <v>6603</v>
      </c>
      <c r="I1817" s="227" t="s">
        <v>4315</v>
      </c>
      <c r="J1817" s="119"/>
      <c r="K1817" s="119"/>
      <c r="L1817" s="119"/>
      <c r="M1817" s="119"/>
      <c r="N1817" s="119"/>
      <c r="O1817" s="232" t="s">
        <v>4415</v>
      </c>
      <c r="P1817" s="232" t="s">
        <v>4416</v>
      </c>
      <c r="Q1817" s="133"/>
      <c r="R1817" s="119"/>
    </row>
    <row r="1818" spans="1:18" s="5" customFormat="1" ht="34.5" customHeight="1">
      <c r="A1818" s="116"/>
      <c r="B1818" s="121">
        <v>162</v>
      </c>
      <c r="C1818" s="227" t="s">
        <v>2336</v>
      </c>
      <c r="D1818" s="226" t="s">
        <v>2337</v>
      </c>
      <c r="E1818" s="312">
        <v>550</v>
      </c>
      <c r="F1818" s="318"/>
      <c r="G1818" s="118"/>
      <c r="H1818" s="45">
        <f t="shared" si="33"/>
        <v>550</v>
      </c>
      <c r="I1818" s="318" t="s">
        <v>4309</v>
      </c>
      <c r="J1818" s="119"/>
      <c r="K1818" s="119"/>
      <c r="L1818" s="119"/>
      <c r="M1818" s="119"/>
      <c r="N1818" s="119"/>
      <c r="O1818" s="324" t="s">
        <v>4417</v>
      </c>
      <c r="P1818" s="231" t="s">
        <v>4418</v>
      </c>
      <c r="Q1818" s="133"/>
      <c r="R1818" s="119"/>
    </row>
    <row r="1819" spans="1:18" s="5" customFormat="1" ht="34.5" customHeight="1">
      <c r="A1819" s="116"/>
      <c r="B1819" s="120">
        <v>163</v>
      </c>
      <c r="C1819" s="226" t="s">
        <v>2338</v>
      </c>
      <c r="D1819" s="226" t="s">
        <v>2339</v>
      </c>
      <c r="E1819" s="312">
        <v>12615</v>
      </c>
      <c r="F1819" s="318"/>
      <c r="G1819" s="118"/>
      <c r="H1819" s="45">
        <f t="shared" si="33"/>
        <v>12615</v>
      </c>
      <c r="I1819" s="318" t="s">
        <v>4309</v>
      </c>
      <c r="J1819" s="119"/>
      <c r="K1819" s="119"/>
      <c r="L1819" s="119"/>
      <c r="M1819" s="119"/>
      <c r="N1819" s="119"/>
      <c r="O1819" s="324" t="s">
        <v>4419</v>
      </c>
      <c r="P1819" s="231" t="s">
        <v>4420</v>
      </c>
      <c r="Q1819" s="133"/>
      <c r="R1819" s="119"/>
    </row>
    <row r="1820" spans="1:18" s="5" customFormat="1" ht="34.5" customHeight="1">
      <c r="A1820" s="116"/>
      <c r="B1820" s="121">
        <v>164</v>
      </c>
      <c r="C1820" s="226" t="s">
        <v>2340</v>
      </c>
      <c r="D1820" s="226" t="s">
        <v>2341</v>
      </c>
      <c r="E1820" s="312">
        <v>5571</v>
      </c>
      <c r="F1820" s="318"/>
      <c r="G1820" s="118"/>
      <c r="H1820" s="45">
        <f t="shared" si="33"/>
        <v>5571</v>
      </c>
      <c r="I1820" s="318" t="s">
        <v>4309</v>
      </c>
      <c r="J1820" s="119"/>
      <c r="K1820" s="119"/>
      <c r="L1820" s="119"/>
      <c r="M1820" s="119"/>
      <c r="N1820" s="119"/>
      <c r="O1820" s="324" t="s">
        <v>4421</v>
      </c>
      <c r="P1820" s="231" t="s">
        <v>4422</v>
      </c>
      <c r="Q1820" s="133"/>
      <c r="R1820" s="119"/>
    </row>
    <row r="1821" spans="1:18" s="5" customFormat="1" ht="34.5" customHeight="1">
      <c r="A1821" s="116"/>
      <c r="B1821" s="121">
        <v>165</v>
      </c>
      <c r="C1821" s="227" t="s">
        <v>2342</v>
      </c>
      <c r="D1821" s="226" t="s">
        <v>2343</v>
      </c>
      <c r="E1821" s="312">
        <v>10200</v>
      </c>
      <c r="F1821" s="318"/>
      <c r="G1821" s="118"/>
      <c r="H1821" s="45">
        <f t="shared" si="33"/>
        <v>10200</v>
      </c>
      <c r="I1821" s="318" t="s">
        <v>4309</v>
      </c>
      <c r="J1821" s="119"/>
      <c r="K1821" s="119"/>
      <c r="L1821" s="119"/>
      <c r="M1821" s="119"/>
      <c r="N1821" s="119"/>
      <c r="O1821" s="324" t="s">
        <v>4423</v>
      </c>
      <c r="P1821" s="231" t="s">
        <v>4424</v>
      </c>
      <c r="Q1821" s="133"/>
      <c r="R1821" s="119"/>
    </row>
    <row r="1822" spans="1:18" s="5" customFormat="1" ht="34.5" customHeight="1">
      <c r="A1822" s="116"/>
      <c r="B1822" s="120">
        <v>166</v>
      </c>
      <c r="C1822" s="226" t="s">
        <v>2344</v>
      </c>
      <c r="D1822" s="231" t="s">
        <v>2345</v>
      </c>
      <c r="E1822" s="312">
        <v>24270</v>
      </c>
      <c r="F1822" s="318"/>
      <c r="G1822" s="118"/>
      <c r="H1822" s="45">
        <f t="shared" si="33"/>
        <v>24270</v>
      </c>
      <c r="I1822" s="318" t="s">
        <v>4309</v>
      </c>
      <c r="J1822" s="119"/>
      <c r="K1822" s="119"/>
      <c r="L1822" s="119"/>
      <c r="M1822" s="119"/>
      <c r="N1822" s="119"/>
      <c r="O1822" s="324" t="s">
        <v>4425</v>
      </c>
      <c r="P1822" s="231" t="s">
        <v>4426</v>
      </c>
      <c r="Q1822" s="133"/>
      <c r="R1822" s="119"/>
    </row>
    <row r="1823" spans="1:18" s="5" customFormat="1" ht="34.5" customHeight="1">
      <c r="A1823" s="116"/>
      <c r="B1823" s="121">
        <v>167</v>
      </c>
      <c r="C1823" s="227" t="s">
        <v>2346</v>
      </c>
      <c r="D1823" s="226" t="s">
        <v>2347</v>
      </c>
      <c r="E1823" s="312">
        <v>20000</v>
      </c>
      <c r="F1823" s="318"/>
      <c r="G1823" s="118"/>
      <c r="H1823" s="45">
        <f t="shared" si="33"/>
        <v>20000</v>
      </c>
      <c r="I1823" s="318" t="s">
        <v>4309</v>
      </c>
      <c r="J1823" s="119"/>
      <c r="K1823" s="119"/>
      <c r="L1823" s="119"/>
      <c r="M1823" s="119"/>
      <c r="N1823" s="119"/>
      <c r="O1823" s="324" t="s">
        <v>4427</v>
      </c>
      <c r="P1823" s="231" t="s">
        <v>4428</v>
      </c>
      <c r="Q1823" s="133"/>
      <c r="R1823" s="119"/>
    </row>
    <row r="1824" spans="1:18" s="5" customFormat="1" ht="34.5" customHeight="1">
      <c r="A1824" s="116"/>
      <c r="B1824" s="121">
        <v>168</v>
      </c>
      <c r="C1824" s="227" t="s">
        <v>2348</v>
      </c>
      <c r="D1824" s="226" t="s">
        <v>2349</v>
      </c>
      <c r="E1824" s="312">
        <v>5828</v>
      </c>
      <c r="F1824" s="318"/>
      <c r="G1824" s="118"/>
      <c r="H1824" s="45">
        <f t="shared" si="33"/>
        <v>5828</v>
      </c>
      <c r="I1824" s="318" t="s">
        <v>4309</v>
      </c>
      <c r="J1824" s="119"/>
      <c r="K1824" s="119"/>
      <c r="L1824" s="119"/>
      <c r="M1824" s="119"/>
      <c r="N1824" s="119"/>
      <c r="O1824" s="324" t="s">
        <v>4429</v>
      </c>
      <c r="P1824" s="231" t="s">
        <v>4430</v>
      </c>
      <c r="Q1824" s="133"/>
      <c r="R1824" s="119"/>
    </row>
    <row r="1825" spans="1:18" s="5" customFormat="1" ht="34.5" customHeight="1">
      <c r="A1825" s="116"/>
      <c r="B1825" s="120">
        <v>169</v>
      </c>
      <c r="C1825" s="226" t="s">
        <v>2350</v>
      </c>
      <c r="D1825" s="232" t="s">
        <v>2351</v>
      </c>
      <c r="E1825" s="312">
        <v>6630</v>
      </c>
      <c r="F1825" s="321"/>
      <c r="G1825" s="118"/>
      <c r="H1825" s="45">
        <f t="shared" si="33"/>
        <v>6630</v>
      </c>
      <c r="I1825" s="318" t="s">
        <v>4309</v>
      </c>
      <c r="J1825" s="119"/>
      <c r="K1825" s="119"/>
      <c r="L1825" s="119"/>
      <c r="M1825" s="119"/>
      <c r="N1825" s="119"/>
      <c r="O1825" s="324" t="s">
        <v>4431</v>
      </c>
      <c r="P1825" s="231" t="s">
        <v>4432</v>
      </c>
      <c r="Q1825" s="133"/>
      <c r="R1825" s="119"/>
    </row>
    <row r="1826" spans="1:18" s="5" customFormat="1" ht="34.5" customHeight="1">
      <c r="A1826" s="116"/>
      <c r="B1826" s="121">
        <v>170</v>
      </c>
      <c r="C1826" s="226" t="s">
        <v>2352</v>
      </c>
      <c r="D1826" s="226" t="s">
        <v>2349</v>
      </c>
      <c r="E1826" s="312">
        <v>21126</v>
      </c>
      <c r="F1826" s="321"/>
      <c r="G1826" s="118"/>
      <c r="H1826" s="45">
        <f t="shared" si="33"/>
        <v>21126</v>
      </c>
      <c r="I1826" s="318" t="s">
        <v>4309</v>
      </c>
      <c r="J1826" s="119"/>
      <c r="K1826" s="119"/>
      <c r="L1826" s="119"/>
      <c r="M1826" s="119"/>
      <c r="N1826" s="119"/>
      <c r="O1826" s="324" t="s">
        <v>4433</v>
      </c>
      <c r="P1826" s="231" t="s">
        <v>4434</v>
      </c>
      <c r="Q1826" s="133"/>
      <c r="R1826" s="119"/>
    </row>
    <row r="1827" spans="1:18" s="5" customFormat="1" ht="34.5" customHeight="1">
      <c r="A1827" s="116"/>
      <c r="B1827" s="121">
        <v>171</v>
      </c>
      <c r="C1827" s="227" t="s">
        <v>2353</v>
      </c>
      <c r="D1827" s="232" t="s">
        <v>2354</v>
      </c>
      <c r="E1827" s="312">
        <v>5855</v>
      </c>
      <c r="F1827" s="318"/>
      <c r="G1827" s="118"/>
      <c r="H1827" s="45">
        <f t="shared" si="33"/>
        <v>5855</v>
      </c>
      <c r="I1827" s="318" t="s">
        <v>4310</v>
      </c>
      <c r="J1827" s="119"/>
      <c r="K1827" s="119"/>
      <c r="L1827" s="119"/>
      <c r="M1827" s="119"/>
      <c r="N1827" s="119"/>
      <c r="O1827" s="324" t="s">
        <v>4435</v>
      </c>
      <c r="P1827" s="227" t="s">
        <v>4436</v>
      </c>
      <c r="Q1827" s="133"/>
      <c r="R1827" s="119"/>
    </row>
    <row r="1828" spans="1:18" s="5" customFormat="1" ht="34.5" customHeight="1">
      <c r="A1828" s="116"/>
      <c r="B1828" s="120">
        <v>172</v>
      </c>
      <c r="C1828" s="226" t="s">
        <v>2355</v>
      </c>
      <c r="D1828" s="231" t="s">
        <v>2345</v>
      </c>
      <c r="E1828" s="312">
        <v>5002</v>
      </c>
      <c r="F1828" s="318"/>
      <c r="G1828" s="118"/>
      <c r="H1828" s="45">
        <f t="shared" si="33"/>
        <v>5002</v>
      </c>
      <c r="I1828" s="318" t="s">
        <v>4310</v>
      </c>
      <c r="J1828" s="119"/>
      <c r="K1828" s="119"/>
      <c r="L1828" s="119"/>
      <c r="M1828" s="119"/>
      <c r="N1828" s="119"/>
      <c r="O1828" s="324" t="s">
        <v>4437</v>
      </c>
      <c r="P1828" s="227" t="s">
        <v>4438</v>
      </c>
      <c r="Q1828" s="133"/>
      <c r="R1828" s="119"/>
    </row>
    <row r="1829" spans="1:18" s="5" customFormat="1" ht="34.5" customHeight="1">
      <c r="A1829" s="116"/>
      <c r="B1829" s="121">
        <v>173</v>
      </c>
      <c r="C1829" s="227" t="s">
        <v>2356</v>
      </c>
      <c r="D1829" s="226" t="s">
        <v>2357</v>
      </c>
      <c r="E1829" s="312">
        <v>7250</v>
      </c>
      <c r="F1829" s="318"/>
      <c r="G1829" s="118"/>
      <c r="H1829" s="45">
        <f t="shared" si="33"/>
        <v>7250</v>
      </c>
      <c r="I1829" s="318" t="s">
        <v>4311</v>
      </c>
      <c r="J1829" s="119"/>
      <c r="K1829" s="119"/>
      <c r="L1829" s="119"/>
      <c r="M1829" s="119"/>
      <c r="N1829" s="119"/>
      <c r="O1829" s="324" t="s">
        <v>4439</v>
      </c>
      <c r="P1829" s="227" t="s">
        <v>4440</v>
      </c>
      <c r="Q1829" s="133"/>
      <c r="R1829" s="119"/>
    </row>
    <row r="1830" spans="1:18" s="5" customFormat="1" ht="34.5" customHeight="1">
      <c r="A1830" s="116"/>
      <c r="B1830" s="121">
        <v>174</v>
      </c>
      <c r="C1830" s="226" t="s">
        <v>2358</v>
      </c>
      <c r="D1830" s="231" t="s">
        <v>2345</v>
      </c>
      <c r="E1830" s="312">
        <v>3200</v>
      </c>
      <c r="F1830" s="318"/>
      <c r="G1830" s="118"/>
      <c r="H1830" s="45">
        <f t="shared" si="33"/>
        <v>3200</v>
      </c>
      <c r="I1830" s="318" t="s">
        <v>4310</v>
      </c>
      <c r="J1830" s="119"/>
      <c r="K1830" s="119"/>
      <c r="L1830" s="119"/>
      <c r="M1830" s="119"/>
      <c r="N1830" s="119"/>
      <c r="O1830" s="324" t="s">
        <v>4441</v>
      </c>
      <c r="P1830" s="231" t="s">
        <v>4442</v>
      </c>
      <c r="Q1830" s="133"/>
      <c r="R1830" s="119"/>
    </row>
    <row r="1831" spans="1:18" s="5" customFormat="1" ht="34.5" customHeight="1">
      <c r="A1831" s="116"/>
      <c r="B1831" s="120">
        <v>175</v>
      </c>
      <c r="C1831" s="226" t="s">
        <v>2359</v>
      </c>
      <c r="D1831" s="226" t="s">
        <v>2357</v>
      </c>
      <c r="E1831" s="312">
        <v>725</v>
      </c>
      <c r="F1831" s="418"/>
      <c r="G1831" s="118"/>
      <c r="H1831" s="45">
        <f t="shared" si="33"/>
        <v>725</v>
      </c>
      <c r="I1831" s="318" t="s">
        <v>4310</v>
      </c>
      <c r="J1831" s="119"/>
      <c r="K1831" s="119"/>
      <c r="L1831" s="119"/>
      <c r="M1831" s="119"/>
      <c r="N1831" s="119"/>
      <c r="O1831" s="324" t="s">
        <v>4443</v>
      </c>
      <c r="P1831" s="325" t="s">
        <v>4444</v>
      </c>
      <c r="Q1831" s="133"/>
      <c r="R1831" s="119"/>
    </row>
    <row r="1832" spans="1:18" s="5" customFormat="1" ht="34.5" customHeight="1">
      <c r="A1832" s="116"/>
      <c r="B1832" s="121">
        <v>176</v>
      </c>
      <c r="C1832" s="226" t="s">
        <v>2360</v>
      </c>
      <c r="D1832" s="231" t="s">
        <v>2345</v>
      </c>
      <c r="E1832" s="312">
        <v>4856</v>
      </c>
      <c r="F1832" s="318"/>
      <c r="G1832" s="118"/>
      <c r="H1832" s="45">
        <f t="shared" si="33"/>
        <v>4856</v>
      </c>
      <c r="I1832" s="318" t="s">
        <v>4310</v>
      </c>
      <c r="J1832" s="119"/>
      <c r="K1832" s="119"/>
      <c r="L1832" s="119"/>
      <c r="M1832" s="119"/>
      <c r="N1832" s="119"/>
      <c r="O1832" s="324" t="s">
        <v>4445</v>
      </c>
      <c r="P1832" s="325" t="s">
        <v>4446</v>
      </c>
      <c r="Q1832" s="133"/>
      <c r="R1832" s="119"/>
    </row>
    <row r="1833" spans="1:18" s="5" customFormat="1" ht="34.5" customHeight="1">
      <c r="A1833" s="116"/>
      <c r="B1833" s="121">
        <v>177</v>
      </c>
      <c r="C1833" s="226" t="s">
        <v>2361</v>
      </c>
      <c r="D1833" s="226" t="s">
        <v>2362</v>
      </c>
      <c r="E1833" s="312">
        <v>1750</v>
      </c>
      <c r="F1833" s="318"/>
      <c r="G1833" s="118"/>
      <c r="H1833" s="45">
        <f t="shared" si="33"/>
        <v>1750</v>
      </c>
      <c r="I1833" s="318" t="s">
        <v>4311</v>
      </c>
      <c r="J1833" s="119"/>
      <c r="K1833" s="119"/>
      <c r="L1833" s="119"/>
      <c r="M1833" s="119"/>
      <c r="N1833" s="119"/>
      <c r="O1833" s="324" t="s">
        <v>4447</v>
      </c>
      <c r="P1833" s="325" t="s">
        <v>4448</v>
      </c>
      <c r="Q1833" s="133"/>
      <c r="R1833" s="119"/>
    </row>
    <row r="1834" spans="1:18" s="5" customFormat="1" ht="34.5" customHeight="1">
      <c r="A1834" s="116"/>
      <c r="B1834" s="120">
        <v>178</v>
      </c>
      <c r="C1834" s="227" t="s">
        <v>2363</v>
      </c>
      <c r="D1834" s="231" t="s">
        <v>2345</v>
      </c>
      <c r="E1834" s="312">
        <v>17591</v>
      </c>
      <c r="F1834" s="418"/>
      <c r="G1834" s="118"/>
      <c r="H1834" s="45">
        <f t="shared" si="33"/>
        <v>17591</v>
      </c>
      <c r="I1834" s="318" t="s">
        <v>4310</v>
      </c>
      <c r="J1834" s="119"/>
      <c r="K1834" s="119"/>
      <c r="L1834" s="119"/>
      <c r="M1834" s="119"/>
      <c r="N1834" s="119"/>
      <c r="O1834" s="324" t="s">
        <v>4449</v>
      </c>
      <c r="P1834" s="227" t="s">
        <v>4450</v>
      </c>
      <c r="Q1834" s="133"/>
      <c r="R1834" s="119"/>
    </row>
    <row r="1835" spans="1:18" s="5" customFormat="1" ht="34.5" customHeight="1">
      <c r="A1835" s="116"/>
      <c r="B1835" s="121">
        <v>179</v>
      </c>
      <c r="C1835" s="232" t="s">
        <v>2364</v>
      </c>
      <c r="D1835" s="231" t="s">
        <v>2345</v>
      </c>
      <c r="E1835" s="312">
        <v>3325</v>
      </c>
      <c r="F1835" s="318"/>
      <c r="G1835" s="118"/>
      <c r="H1835" s="45">
        <f t="shared" si="33"/>
        <v>3325</v>
      </c>
      <c r="I1835" s="318" t="s">
        <v>4310</v>
      </c>
      <c r="J1835" s="119"/>
      <c r="K1835" s="119"/>
      <c r="L1835" s="119"/>
      <c r="M1835" s="119"/>
      <c r="N1835" s="119"/>
      <c r="O1835" s="324" t="s">
        <v>4451</v>
      </c>
      <c r="P1835" s="325" t="s">
        <v>4452</v>
      </c>
      <c r="Q1835" s="133"/>
      <c r="R1835" s="119"/>
    </row>
    <row r="1836" spans="1:18" s="5" customFormat="1" ht="34.5" customHeight="1">
      <c r="A1836" s="116"/>
      <c r="B1836" s="121">
        <v>180</v>
      </c>
      <c r="C1836" s="227" t="s">
        <v>2365</v>
      </c>
      <c r="D1836" s="231" t="s">
        <v>2345</v>
      </c>
      <c r="E1836" s="312">
        <v>8003</v>
      </c>
      <c r="F1836" s="318"/>
      <c r="G1836" s="118"/>
      <c r="H1836" s="45">
        <f t="shared" si="33"/>
        <v>8003</v>
      </c>
      <c r="I1836" s="318" t="s">
        <v>4310</v>
      </c>
      <c r="J1836" s="119"/>
      <c r="K1836" s="119"/>
      <c r="L1836" s="119"/>
      <c r="M1836" s="119"/>
      <c r="N1836" s="119"/>
      <c r="O1836" s="324" t="s">
        <v>4453</v>
      </c>
      <c r="P1836" s="231" t="s">
        <v>4454</v>
      </c>
      <c r="Q1836" s="133"/>
      <c r="R1836" s="119"/>
    </row>
    <row r="1837" spans="1:18" s="5" customFormat="1" ht="34.5" customHeight="1">
      <c r="A1837" s="116"/>
      <c r="B1837" s="120">
        <v>181</v>
      </c>
      <c r="C1837" s="226" t="s">
        <v>2366</v>
      </c>
      <c r="D1837" s="226" t="s">
        <v>2357</v>
      </c>
      <c r="E1837" s="312">
        <v>9027</v>
      </c>
      <c r="F1837" s="318"/>
      <c r="G1837" s="118"/>
      <c r="H1837" s="45">
        <f t="shared" si="33"/>
        <v>9027</v>
      </c>
      <c r="I1837" s="318" t="s">
        <v>4310</v>
      </c>
      <c r="J1837" s="119"/>
      <c r="K1837" s="119"/>
      <c r="L1837" s="119"/>
      <c r="M1837" s="119"/>
      <c r="N1837" s="119"/>
      <c r="O1837" s="324" t="s">
        <v>4455</v>
      </c>
      <c r="P1837" s="227" t="s">
        <v>4456</v>
      </c>
      <c r="Q1837" s="133"/>
      <c r="R1837" s="119"/>
    </row>
    <row r="1838" spans="1:18" s="5" customFormat="1" ht="34.5" customHeight="1">
      <c r="A1838" s="116"/>
      <c r="B1838" s="121">
        <v>182</v>
      </c>
      <c r="C1838" s="226" t="s">
        <v>2367</v>
      </c>
      <c r="D1838" s="231" t="s">
        <v>2345</v>
      </c>
      <c r="E1838" s="312">
        <v>1150</v>
      </c>
      <c r="F1838" s="318"/>
      <c r="G1838" s="118"/>
      <c r="H1838" s="45">
        <f t="shared" si="33"/>
        <v>1150</v>
      </c>
      <c r="I1838" s="318" t="s">
        <v>4310</v>
      </c>
      <c r="J1838" s="119"/>
      <c r="K1838" s="119"/>
      <c r="L1838" s="119"/>
      <c r="M1838" s="119"/>
      <c r="N1838" s="119"/>
      <c r="O1838" s="324" t="s">
        <v>4457</v>
      </c>
      <c r="P1838" s="231" t="s">
        <v>4458</v>
      </c>
      <c r="Q1838" s="133"/>
      <c r="R1838" s="119"/>
    </row>
    <row r="1839" spans="1:18" s="5" customFormat="1" ht="34.5" customHeight="1">
      <c r="A1839" s="116"/>
      <c r="B1839" s="121">
        <v>183</v>
      </c>
      <c r="C1839" s="227" t="s">
        <v>2368</v>
      </c>
      <c r="D1839" s="231" t="s">
        <v>2345</v>
      </c>
      <c r="E1839" s="312">
        <v>5000</v>
      </c>
      <c r="F1839" s="418"/>
      <c r="G1839" s="118"/>
      <c r="H1839" s="45">
        <f t="shared" si="33"/>
        <v>5000</v>
      </c>
      <c r="I1839" s="318" t="s">
        <v>4310</v>
      </c>
      <c r="J1839" s="119"/>
      <c r="K1839" s="119"/>
      <c r="L1839" s="119"/>
      <c r="M1839" s="119"/>
      <c r="N1839" s="119"/>
      <c r="O1839" s="324" t="s">
        <v>4459</v>
      </c>
      <c r="P1839" s="231" t="s">
        <v>4460</v>
      </c>
      <c r="Q1839" s="133"/>
      <c r="R1839" s="119"/>
    </row>
    <row r="1840" spans="1:18" s="5" customFormat="1" ht="34.5" customHeight="1">
      <c r="A1840" s="116"/>
      <c r="B1840" s="120">
        <v>184</v>
      </c>
      <c r="C1840" s="227" t="s">
        <v>2369</v>
      </c>
      <c r="D1840" s="226" t="s">
        <v>2370</v>
      </c>
      <c r="E1840" s="312">
        <v>625</v>
      </c>
      <c r="F1840" s="318"/>
      <c r="G1840" s="118"/>
      <c r="H1840" s="45">
        <f t="shared" si="33"/>
        <v>625</v>
      </c>
      <c r="I1840" s="318" t="s">
        <v>4310</v>
      </c>
      <c r="J1840" s="119"/>
      <c r="K1840" s="119"/>
      <c r="L1840" s="119"/>
      <c r="M1840" s="119"/>
      <c r="N1840" s="119"/>
      <c r="O1840" s="324" t="s">
        <v>4461</v>
      </c>
      <c r="P1840" s="231" t="s">
        <v>4462</v>
      </c>
      <c r="Q1840" s="133"/>
      <c r="R1840" s="119"/>
    </row>
    <row r="1841" spans="1:18" s="5" customFormat="1" ht="34.5" customHeight="1">
      <c r="A1841" s="116"/>
      <c r="B1841" s="121">
        <v>185</v>
      </c>
      <c r="C1841" s="226" t="s">
        <v>2371</v>
      </c>
      <c r="D1841" s="226" t="s">
        <v>2370</v>
      </c>
      <c r="E1841" s="312">
        <v>4768</v>
      </c>
      <c r="F1841" s="418"/>
      <c r="G1841" s="118"/>
      <c r="H1841" s="45">
        <f t="shared" si="33"/>
        <v>4768</v>
      </c>
      <c r="I1841" s="318" t="s">
        <v>4310</v>
      </c>
      <c r="J1841" s="119"/>
      <c r="K1841" s="119"/>
      <c r="L1841" s="119"/>
      <c r="M1841" s="119"/>
      <c r="N1841" s="119"/>
      <c r="O1841" s="324" t="s">
        <v>4463</v>
      </c>
      <c r="P1841" s="326" t="s">
        <v>4464</v>
      </c>
      <c r="Q1841" s="133"/>
      <c r="R1841" s="119"/>
    </row>
    <row r="1842" spans="1:18" s="5" customFormat="1" ht="34.5" customHeight="1">
      <c r="A1842" s="116"/>
      <c r="B1842" s="121">
        <v>186</v>
      </c>
      <c r="C1842" s="226" t="s">
        <v>2372</v>
      </c>
      <c r="D1842" s="226" t="s">
        <v>2373</v>
      </c>
      <c r="E1842" s="312">
        <v>3044</v>
      </c>
      <c r="F1842" s="318"/>
      <c r="G1842" s="118"/>
      <c r="H1842" s="45">
        <f t="shared" si="33"/>
        <v>3044</v>
      </c>
      <c r="I1842" s="318" t="s">
        <v>4310</v>
      </c>
      <c r="J1842" s="119"/>
      <c r="K1842" s="119"/>
      <c r="L1842" s="119"/>
      <c r="M1842" s="119"/>
      <c r="N1842" s="119"/>
      <c r="O1842" s="324" t="s">
        <v>4465</v>
      </c>
      <c r="P1842" s="326" t="s">
        <v>4466</v>
      </c>
      <c r="Q1842" s="133"/>
      <c r="R1842" s="119"/>
    </row>
    <row r="1843" spans="1:18" s="5" customFormat="1" ht="34.5" customHeight="1">
      <c r="A1843" s="116"/>
      <c r="B1843" s="120">
        <v>187</v>
      </c>
      <c r="C1843" s="226" t="s">
        <v>2374</v>
      </c>
      <c r="D1843" s="231" t="s">
        <v>2345</v>
      </c>
      <c r="E1843" s="312">
        <v>4223</v>
      </c>
      <c r="F1843" s="318"/>
      <c r="G1843" s="118"/>
      <c r="H1843" s="45">
        <f t="shared" si="33"/>
        <v>4223</v>
      </c>
      <c r="I1843" s="318" t="s">
        <v>4310</v>
      </c>
      <c r="J1843" s="119"/>
      <c r="K1843" s="119"/>
      <c r="L1843" s="119"/>
      <c r="M1843" s="119"/>
      <c r="N1843" s="119"/>
      <c r="O1843" s="324" t="s">
        <v>4467</v>
      </c>
      <c r="P1843" s="327" t="s">
        <v>4468</v>
      </c>
      <c r="Q1843" s="133"/>
      <c r="R1843" s="119"/>
    </row>
    <row r="1844" spans="1:18" s="5" customFormat="1" ht="34.5" customHeight="1">
      <c r="A1844" s="116"/>
      <c r="B1844" s="121">
        <v>188</v>
      </c>
      <c r="C1844" s="226" t="s">
        <v>2375</v>
      </c>
      <c r="D1844" s="226" t="s">
        <v>2357</v>
      </c>
      <c r="E1844" s="312">
        <v>5075</v>
      </c>
      <c r="F1844" s="418"/>
      <c r="G1844" s="118"/>
      <c r="H1844" s="45">
        <f t="shared" si="33"/>
        <v>5075</v>
      </c>
      <c r="I1844" s="318" t="s">
        <v>4310</v>
      </c>
      <c r="J1844" s="119"/>
      <c r="K1844" s="119"/>
      <c r="L1844" s="119"/>
      <c r="M1844" s="119"/>
      <c r="N1844" s="119"/>
      <c r="O1844" s="324" t="s">
        <v>4469</v>
      </c>
      <c r="P1844" s="231" t="s">
        <v>4470</v>
      </c>
      <c r="Q1844" s="133"/>
      <c r="R1844" s="119"/>
    </row>
    <row r="1845" spans="1:18" s="5" customFormat="1" ht="34.5" customHeight="1">
      <c r="A1845" s="116"/>
      <c r="B1845" s="121">
        <v>189</v>
      </c>
      <c r="C1845" s="227" t="s">
        <v>2376</v>
      </c>
      <c r="D1845" s="231" t="s">
        <v>2345</v>
      </c>
      <c r="E1845" s="312">
        <v>1550</v>
      </c>
      <c r="F1845" s="318"/>
      <c r="G1845" s="118"/>
      <c r="H1845" s="45">
        <f t="shared" si="33"/>
        <v>1550</v>
      </c>
      <c r="I1845" s="318" t="s">
        <v>4310</v>
      </c>
      <c r="J1845" s="119"/>
      <c r="K1845" s="119"/>
      <c r="L1845" s="119"/>
      <c r="M1845" s="119"/>
      <c r="N1845" s="119"/>
      <c r="O1845" s="324" t="s">
        <v>4471</v>
      </c>
      <c r="P1845" s="231" t="s">
        <v>4472</v>
      </c>
      <c r="Q1845" s="132"/>
      <c r="R1845" s="119"/>
    </row>
    <row r="1846" spans="1:18" s="5" customFormat="1" ht="34.5" customHeight="1">
      <c r="A1846" s="116"/>
      <c r="B1846" s="120">
        <v>190</v>
      </c>
      <c r="C1846" s="227" t="s">
        <v>2377</v>
      </c>
      <c r="D1846" s="231" t="s">
        <v>2345</v>
      </c>
      <c r="E1846" s="312">
        <v>20200</v>
      </c>
      <c r="F1846" s="418"/>
      <c r="G1846" s="118"/>
      <c r="H1846" s="45">
        <f t="shared" si="33"/>
        <v>20200</v>
      </c>
      <c r="I1846" s="318" t="s">
        <v>4310</v>
      </c>
      <c r="J1846" s="119"/>
      <c r="K1846" s="119"/>
      <c r="L1846" s="119"/>
      <c r="M1846" s="119"/>
      <c r="N1846" s="119"/>
      <c r="O1846" s="324" t="s">
        <v>4473</v>
      </c>
      <c r="P1846" s="328" t="s">
        <v>4474</v>
      </c>
      <c r="Q1846" s="132"/>
      <c r="R1846" s="119"/>
    </row>
    <row r="1847" spans="1:18" s="5" customFormat="1" ht="34.5" customHeight="1">
      <c r="A1847" s="116"/>
      <c r="B1847" s="121">
        <v>191</v>
      </c>
      <c r="C1847" s="226" t="s">
        <v>4297</v>
      </c>
      <c r="D1847" s="227" t="s">
        <v>4298</v>
      </c>
      <c r="E1847" s="313">
        <v>4667</v>
      </c>
      <c r="F1847" s="418"/>
      <c r="G1847" s="118"/>
      <c r="H1847" s="45">
        <f t="shared" si="33"/>
        <v>4667</v>
      </c>
      <c r="I1847" s="318" t="s">
        <v>4310</v>
      </c>
      <c r="J1847" s="119"/>
      <c r="K1847" s="119"/>
      <c r="L1847" s="119"/>
      <c r="M1847" s="119"/>
      <c r="N1847" s="119"/>
      <c r="O1847" s="313" t="s">
        <v>4475</v>
      </c>
      <c r="P1847" s="322" t="s">
        <v>4476</v>
      </c>
      <c r="Q1847" s="132"/>
      <c r="R1847" s="119"/>
    </row>
    <row r="1848" spans="1:18" s="5" customFormat="1" ht="34.5" customHeight="1">
      <c r="A1848" s="116"/>
      <c r="B1848" s="121">
        <v>192</v>
      </c>
      <c r="C1848" s="226" t="s">
        <v>4299</v>
      </c>
      <c r="D1848" s="227" t="s">
        <v>4300</v>
      </c>
      <c r="E1848" s="313">
        <v>4410</v>
      </c>
      <c r="F1848" s="418"/>
      <c r="G1848" s="118"/>
      <c r="H1848" s="45">
        <f aca="true" t="shared" si="34" ref="H1848:H1870">E1848-F1848</f>
        <v>4410</v>
      </c>
      <c r="I1848" s="318" t="s">
        <v>4310</v>
      </c>
      <c r="J1848" s="119"/>
      <c r="K1848" s="119"/>
      <c r="L1848" s="119"/>
      <c r="M1848" s="119"/>
      <c r="N1848" s="119"/>
      <c r="O1848" s="313" t="s">
        <v>4477</v>
      </c>
      <c r="P1848" s="322" t="s">
        <v>4478</v>
      </c>
      <c r="Q1848" s="132"/>
      <c r="R1848" s="119"/>
    </row>
    <row r="1849" spans="1:18" s="5" customFormat="1" ht="34.5" customHeight="1">
      <c r="A1849" s="116"/>
      <c r="B1849" s="120">
        <v>193</v>
      </c>
      <c r="C1849" s="226" t="s">
        <v>4301</v>
      </c>
      <c r="D1849" s="227" t="s">
        <v>1362</v>
      </c>
      <c r="E1849" s="313">
        <v>140000</v>
      </c>
      <c r="F1849" s="418">
        <v>10000</v>
      </c>
      <c r="G1849" s="118"/>
      <c r="H1849" s="45">
        <f t="shared" si="34"/>
        <v>130000</v>
      </c>
      <c r="I1849" s="318" t="s">
        <v>4310</v>
      </c>
      <c r="J1849" s="119"/>
      <c r="K1849" s="119"/>
      <c r="L1849" s="119"/>
      <c r="M1849" s="119"/>
      <c r="N1849" s="119"/>
      <c r="O1849" s="313" t="s">
        <v>4479</v>
      </c>
      <c r="P1849" s="322" t="s">
        <v>4480</v>
      </c>
      <c r="Q1849" s="132"/>
      <c r="R1849" s="119"/>
    </row>
    <row r="1850" spans="1:18" s="5" customFormat="1" ht="34.5" customHeight="1">
      <c r="A1850" s="116"/>
      <c r="B1850" s="121">
        <v>194</v>
      </c>
      <c r="C1850" s="226" t="s">
        <v>4302</v>
      </c>
      <c r="D1850" s="227" t="s">
        <v>4303</v>
      </c>
      <c r="E1850" s="313">
        <v>40000</v>
      </c>
      <c r="F1850" s="418"/>
      <c r="G1850" s="118"/>
      <c r="H1850" s="45">
        <f t="shared" si="34"/>
        <v>40000</v>
      </c>
      <c r="I1850" s="318" t="s">
        <v>4310</v>
      </c>
      <c r="J1850" s="119"/>
      <c r="K1850" s="119"/>
      <c r="L1850" s="119"/>
      <c r="M1850" s="119"/>
      <c r="N1850" s="119"/>
      <c r="O1850" s="313" t="s">
        <v>4481</v>
      </c>
      <c r="P1850" s="322" t="s">
        <v>4482</v>
      </c>
      <c r="Q1850" s="132"/>
      <c r="R1850" s="119"/>
    </row>
    <row r="1851" spans="1:18" s="5" customFormat="1" ht="34.5" customHeight="1">
      <c r="A1851" s="116"/>
      <c r="B1851" s="121">
        <v>195</v>
      </c>
      <c r="C1851" s="227" t="s">
        <v>4304</v>
      </c>
      <c r="D1851" s="227" t="s">
        <v>2325</v>
      </c>
      <c r="E1851" s="314">
        <v>30000</v>
      </c>
      <c r="F1851" s="418"/>
      <c r="G1851" s="118"/>
      <c r="H1851" s="45">
        <f t="shared" si="34"/>
        <v>30000</v>
      </c>
      <c r="I1851" s="318" t="s">
        <v>4310</v>
      </c>
      <c r="J1851" s="119"/>
      <c r="K1851" s="119"/>
      <c r="L1851" s="119"/>
      <c r="M1851" s="119"/>
      <c r="N1851" s="119"/>
      <c r="O1851" s="329" t="s">
        <v>4483</v>
      </c>
      <c r="P1851" s="227" t="s">
        <v>4484</v>
      </c>
      <c r="Q1851" s="132"/>
      <c r="R1851" s="119"/>
    </row>
    <row r="1852" spans="1:18" s="5" customFormat="1" ht="34.5" customHeight="1">
      <c r="A1852" s="116"/>
      <c r="B1852" s="120">
        <v>196</v>
      </c>
      <c r="C1852" s="227" t="s">
        <v>4305</v>
      </c>
      <c r="D1852" s="227" t="s">
        <v>4306</v>
      </c>
      <c r="E1852" s="314">
        <v>14000</v>
      </c>
      <c r="F1852" s="418"/>
      <c r="G1852" s="118"/>
      <c r="H1852" s="45">
        <f t="shared" si="34"/>
        <v>14000</v>
      </c>
      <c r="I1852" s="318" t="s">
        <v>4310</v>
      </c>
      <c r="J1852" s="119"/>
      <c r="K1852" s="119"/>
      <c r="L1852" s="119"/>
      <c r="M1852" s="119"/>
      <c r="N1852" s="119"/>
      <c r="O1852" s="329" t="s">
        <v>4485</v>
      </c>
      <c r="P1852" s="227" t="s">
        <v>4486</v>
      </c>
      <c r="Q1852" s="132"/>
      <c r="R1852" s="119"/>
    </row>
    <row r="1853" spans="1:18" s="5" customFormat="1" ht="34.5" customHeight="1">
      <c r="A1853" s="116"/>
      <c r="B1853" s="121">
        <v>197</v>
      </c>
      <c r="C1853" s="226" t="s">
        <v>4307</v>
      </c>
      <c r="D1853" s="227" t="s">
        <v>4308</v>
      </c>
      <c r="E1853" s="313">
        <v>3590</v>
      </c>
      <c r="F1853" s="418">
        <v>950</v>
      </c>
      <c r="G1853" s="118"/>
      <c r="H1853" s="45">
        <f t="shared" si="34"/>
        <v>2640</v>
      </c>
      <c r="I1853" s="318" t="s">
        <v>4310</v>
      </c>
      <c r="J1853" s="119"/>
      <c r="K1853" s="119"/>
      <c r="L1853" s="119"/>
      <c r="M1853" s="119"/>
      <c r="N1853" s="119"/>
      <c r="O1853" s="321" t="s">
        <v>4487</v>
      </c>
      <c r="P1853" s="322" t="s">
        <v>4488</v>
      </c>
      <c r="Q1853" s="132"/>
      <c r="R1853" s="119"/>
    </row>
    <row r="1854" spans="1:18" s="5" customFormat="1" ht="34.5" customHeight="1">
      <c r="A1854" s="116"/>
      <c r="B1854" s="121">
        <v>198</v>
      </c>
      <c r="C1854" s="226" t="s">
        <v>4307</v>
      </c>
      <c r="D1854" s="227" t="s">
        <v>4308</v>
      </c>
      <c r="E1854" s="313">
        <v>11200</v>
      </c>
      <c r="F1854" s="418"/>
      <c r="G1854" s="118"/>
      <c r="H1854" s="45">
        <f t="shared" si="34"/>
        <v>11200</v>
      </c>
      <c r="I1854" s="318" t="s">
        <v>4310</v>
      </c>
      <c r="J1854" s="119"/>
      <c r="K1854" s="119"/>
      <c r="L1854" s="119"/>
      <c r="M1854" s="119"/>
      <c r="N1854" s="119"/>
      <c r="O1854" s="321" t="s">
        <v>4489</v>
      </c>
      <c r="P1854" s="322" t="s">
        <v>4490</v>
      </c>
      <c r="Q1854" s="132"/>
      <c r="R1854" s="119"/>
    </row>
    <row r="1855" spans="1:18" s="5" customFormat="1" ht="34.5" customHeight="1">
      <c r="A1855" s="116"/>
      <c r="B1855" s="120">
        <v>199</v>
      </c>
      <c r="C1855" s="226" t="s">
        <v>4792</v>
      </c>
      <c r="D1855" s="227" t="s">
        <v>4949</v>
      </c>
      <c r="E1855" s="313">
        <v>28750</v>
      </c>
      <c r="F1855" s="418"/>
      <c r="G1855" s="118"/>
      <c r="H1855" s="45">
        <f t="shared" si="34"/>
        <v>28750</v>
      </c>
      <c r="I1855" s="318" t="s">
        <v>4310</v>
      </c>
      <c r="J1855" s="119"/>
      <c r="K1855" s="119"/>
      <c r="L1855" s="119"/>
      <c r="M1855" s="119"/>
      <c r="N1855" s="119"/>
      <c r="O1855" s="321" t="s">
        <v>4960</v>
      </c>
      <c r="P1855" s="322" t="s">
        <v>4961</v>
      </c>
      <c r="Q1855" s="132"/>
      <c r="R1855" s="119"/>
    </row>
    <row r="1856" spans="1:18" s="5" customFormat="1" ht="34.5" customHeight="1">
      <c r="A1856" s="116"/>
      <c r="B1856" s="121">
        <v>200</v>
      </c>
      <c r="C1856" s="226" t="s">
        <v>4950</v>
      </c>
      <c r="D1856" s="227" t="s">
        <v>4951</v>
      </c>
      <c r="E1856" s="313">
        <v>27000</v>
      </c>
      <c r="F1856" s="418"/>
      <c r="G1856" s="118"/>
      <c r="H1856" s="45">
        <f t="shared" si="34"/>
        <v>27000</v>
      </c>
      <c r="I1856" s="318" t="s">
        <v>4310</v>
      </c>
      <c r="J1856" s="119"/>
      <c r="K1856" s="119"/>
      <c r="L1856" s="119"/>
      <c r="M1856" s="119"/>
      <c r="N1856" s="119"/>
      <c r="O1856" s="321" t="s">
        <v>4962</v>
      </c>
      <c r="P1856" s="322" t="s">
        <v>4963</v>
      </c>
      <c r="Q1856" s="132"/>
      <c r="R1856" s="119"/>
    </row>
    <row r="1857" spans="1:18" s="5" customFormat="1" ht="34.5" customHeight="1">
      <c r="A1857" s="116"/>
      <c r="B1857" s="121">
        <v>201</v>
      </c>
      <c r="C1857" s="226" t="s">
        <v>4952</v>
      </c>
      <c r="D1857" s="227" t="s">
        <v>1404</v>
      </c>
      <c r="E1857" s="313">
        <v>165000</v>
      </c>
      <c r="F1857" s="418"/>
      <c r="G1857" s="118"/>
      <c r="H1857" s="45">
        <f t="shared" si="34"/>
        <v>165000</v>
      </c>
      <c r="I1857" s="318" t="s">
        <v>4310</v>
      </c>
      <c r="J1857" s="119"/>
      <c r="K1857" s="119"/>
      <c r="L1857" s="119"/>
      <c r="M1857" s="119"/>
      <c r="N1857" s="119"/>
      <c r="O1857" s="321" t="s">
        <v>4964</v>
      </c>
      <c r="P1857" s="322" t="s">
        <v>4965</v>
      </c>
      <c r="Q1857" s="132"/>
      <c r="R1857" s="119"/>
    </row>
    <row r="1858" spans="1:18" s="5" customFormat="1" ht="34.5" customHeight="1">
      <c r="A1858" s="116"/>
      <c r="B1858" s="120">
        <v>202</v>
      </c>
      <c r="C1858" s="226" t="s">
        <v>4953</v>
      </c>
      <c r="D1858" s="227" t="s">
        <v>4954</v>
      </c>
      <c r="E1858" s="313">
        <v>19375</v>
      </c>
      <c r="F1858" s="419"/>
      <c r="G1858" s="118"/>
      <c r="H1858" s="45">
        <f t="shared" si="34"/>
        <v>19375</v>
      </c>
      <c r="I1858" s="318" t="s">
        <v>4310</v>
      </c>
      <c r="J1858" s="119"/>
      <c r="K1858" s="119"/>
      <c r="L1858" s="119"/>
      <c r="M1858" s="119"/>
      <c r="N1858" s="119"/>
      <c r="O1858" s="313" t="s">
        <v>4966</v>
      </c>
      <c r="P1858" s="322" t="s">
        <v>4967</v>
      </c>
      <c r="Q1858" s="132"/>
      <c r="R1858" s="119"/>
    </row>
    <row r="1859" spans="1:18" s="5" customFormat="1" ht="34.5" customHeight="1">
      <c r="A1859" s="116"/>
      <c r="B1859" s="121">
        <v>203</v>
      </c>
      <c r="C1859" s="226" t="s">
        <v>4955</v>
      </c>
      <c r="D1859" s="227" t="s">
        <v>4956</v>
      </c>
      <c r="E1859" s="313">
        <v>42924</v>
      </c>
      <c r="F1859" s="321">
        <v>2700</v>
      </c>
      <c r="G1859" s="118"/>
      <c r="H1859" s="45">
        <f t="shared" si="34"/>
        <v>40224</v>
      </c>
      <c r="I1859" s="318" t="s">
        <v>4310</v>
      </c>
      <c r="J1859" s="119"/>
      <c r="K1859" s="119"/>
      <c r="L1859" s="119"/>
      <c r="M1859" s="119"/>
      <c r="N1859" s="119"/>
      <c r="O1859" s="321" t="s">
        <v>4968</v>
      </c>
      <c r="P1859" s="322" t="s">
        <v>4969</v>
      </c>
      <c r="Q1859" s="132"/>
      <c r="R1859" s="119"/>
    </row>
    <row r="1860" spans="1:18" s="5" customFormat="1" ht="34.5" customHeight="1">
      <c r="A1860" s="116"/>
      <c r="B1860" s="121">
        <v>204</v>
      </c>
      <c r="C1860" s="226" t="s">
        <v>4957</v>
      </c>
      <c r="D1860" s="227" t="s">
        <v>4956</v>
      </c>
      <c r="E1860" s="313">
        <v>17470</v>
      </c>
      <c r="F1860" s="321">
        <v>2470</v>
      </c>
      <c r="G1860" s="118"/>
      <c r="H1860" s="45">
        <f t="shared" si="34"/>
        <v>15000</v>
      </c>
      <c r="I1860" s="318" t="s">
        <v>4310</v>
      </c>
      <c r="J1860" s="119"/>
      <c r="K1860" s="119"/>
      <c r="L1860" s="119"/>
      <c r="M1860" s="119"/>
      <c r="N1860" s="119"/>
      <c r="O1860" s="321" t="s">
        <v>4970</v>
      </c>
      <c r="P1860" s="322" t="s">
        <v>4971</v>
      </c>
      <c r="Q1860" s="132"/>
      <c r="R1860" s="119"/>
    </row>
    <row r="1861" spans="1:18" s="5" customFormat="1" ht="34.5" customHeight="1">
      <c r="A1861" s="116"/>
      <c r="B1861" s="120">
        <v>205</v>
      </c>
      <c r="C1861" s="226" t="s">
        <v>4957</v>
      </c>
      <c r="D1861" s="227" t="s">
        <v>4956</v>
      </c>
      <c r="E1861" s="313">
        <v>289406</v>
      </c>
      <c r="F1861" s="321"/>
      <c r="G1861" s="118"/>
      <c r="H1861" s="45">
        <f t="shared" si="34"/>
        <v>289406</v>
      </c>
      <c r="I1861" s="318" t="s">
        <v>4310</v>
      </c>
      <c r="J1861" s="119"/>
      <c r="K1861" s="119"/>
      <c r="L1861" s="119"/>
      <c r="M1861" s="119"/>
      <c r="N1861" s="119"/>
      <c r="O1861" s="321" t="s">
        <v>4972</v>
      </c>
      <c r="P1861" s="322" t="s">
        <v>4971</v>
      </c>
      <c r="Q1861" s="132"/>
      <c r="R1861" s="119"/>
    </row>
    <row r="1862" spans="1:18" s="5" customFormat="1" ht="34.5" customHeight="1">
      <c r="A1862" s="116"/>
      <c r="B1862" s="121">
        <v>206</v>
      </c>
      <c r="C1862" s="315" t="s">
        <v>4955</v>
      </c>
      <c r="D1862" s="233" t="s">
        <v>4956</v>
      </c>
      <c r="E1862" s="316">
        <v>628000</v>
      </c>
      <c r="F1862" s="330">
        <v>5965</v>
      </c>
      <c r="G1862" s="118"/>
      <c r="H1862" s="45">
        <f t="shared" si="34"/>
        <v>622035</v>
      </c>
      <c r="I1862" s="319" t="s">
        <v>4310</v>
      </c>
      <c r="J1862" s="119"/>
      <c r="K1862" s="119"/>
      <c r="L1862" s="119"/>
      <c r="M1862" s="119"/>
      <c r="N1862" s="119"/>
      <c r="O1862" s="330" t="s">
        <v>4973</v>
      </c>
      <c r="P1862" s="331" t="s">
        <v>4974</v>
      </c>
      <c r="Q1862" s="132"/>
      <c r="R1862" s="119"/>
    </row>
    <row r="1863" spans="1:18" s="5" customFormat="1" ht="34.5" customHeight="1">
      <c r="A1863" s="116"/>
      <c r="B1863" s="121"/>
      <c r="C1863" s="227"/>
      <c r="D1863" s="227"/>
      <c r="E1863" s="314">
        <v>0</v>
      </c>
      <c r="F1863" s="155"/>
      <c r="G1863" s="118"/>
      <c r="H1863" s="45">
        <f t="shared" si="34"/>
        <v>0</v>
      </c>
      <c r="I1863" s="318"/>
      <c r="J1863" s="119"/>
      <c r="K1863" s="119"/>
      <c r="L1863" s="119"/>
      <c r="M1863" s="119"/>
      <c r="N1863" s="119"/>
      <c r="O1863" s="329"/>
      <c r="P1863" s="227"/>
      <c r="Q1863" s="132"/>
      <c r="R1863" s="119"/>
    </row>
    <row r="1864" spans="1:18" s="5" customFormat="1" ht="34.5" customHeight="1">
      <c r="A1864" s="116"/>
      <c r="B1864" s="120"/>
      <c r="C1864" s="226"/>
      <c r="D1864" s="227"/>
      <c r="E1864" s="313">
        <v>0</v>
      </c>
      <c r="F1864" s="155">
        <v>0</v>
      </c>
      <c r="G1864" s="118"/>
      <c r="H1864" s="45">
        <f t="shared" si="34"/>
        <v>0</v>
      </c>
      <c r="I1864" s="318"/>
      <c r="J1864" s="119"/>
      <c r="K1864" s="119"/>
      <c r="L1864" s="119"/>
      <c r="M1864" s="119"/>
      <c r="N1864" s="119"/>
      <c r="O1864" s="321"/>
      <c r="P1864" s="322"/>
      <c r="Q1864" s="133"/>
      <c r="R1864" s="119"/>
    </row>
    <row r="1865" spans="1:18" s="5" customFormat="1" ht="34.5" customHeight="1">
      <c r="A1865" s="116"/>
      <c r="B1865" s="121"/>
      <c r="C1865" s="315"/>
      <c r="D1865" s="233"/>
      <c r="E1865" s="316">
        <v>0</v>
      </c>
      <c r="F1865" s="156"/>
      <c r="G1865" s="118"/>
      <c r="H1865" s="45">
        <f t="shared" si="34"/>
        <v>0</v>
      </c>
      <c r="I1865" s="319"/>
      <c r="J1865" s="119"/>
      <c r="K1865" s="119"/>
      <c r="L1865" s="119"/>
      <c r="M1865" s="119"/>
      <c r="N1865" s="119"/>
      <c r="O1865" s="330"/>
      <c r="P1865" s="331"/>
      <c r="Q1865" s="133"/>
      <c r="R1865" s="119"/>
    </row>
    <row r="1866" spans="1:18" s="5" customFormat="1" ht="34.5" customHeight="1">
      <c r="A1866" s="116"/>
      <c r="B1866" s="121"/>
      <c r="C1866" s="315"/>
      <c r="D1866" s="233"/>
      <c r="E1866" s="316">
        <v>0</v>
      </c>
      <c r="F1866" s="121">
        <v>0</v>
      </c>
      <c r="G1866" s="118"/>
      <c r="H1866" s="45">
        <f t="shared" si="34"/>
        <v>0</v>
      </c>
      <c r="I1866" s="319"/>
      <c r="J1866" s="119"/>
      <c r="K1866" s="119"/>
      <c r="L1866" s="119"/>
      <c r="M1866" s="119"/>
      <c r="N1866" s="119"/>
      <c r="O1866" s="330"/>
      <c r="P1866" s="331"/>
      <c r="Q1866" s="133"/>
      <c r="R1866" s="119"/>
    </row>
    <row r="1867" spans="1:18" s="5" customFormat="1" ht="34.5" customHeight="1">
      <c r="A1867" s="116"/>
      <c r="B1867" s="120">
        <v>211</v>
      </c>
      <c r="C1867" s="124"/>
      <c r="D1867" s="123"/>
      <c r="E1867" s="125"/>
      <c r="F1867" s="121">
        <v>0</v>
      </c>
      <c r="G1867" s="118"/>
      <c r="H1867" s="45">
        <f t="shared" si="34"/>
        <v>0</v>
      </c>
      <c r="I1867" s="117"/>
      <c r="J1867" s="119"/>
      <c r="K1867" s="119"/>
      <c r="L1867" s="119"/>
      <c r="M1867" s="119"/>
      <c r="N1867" s="119"/>
      <c r="O1867" s="122"/>
      <c r="P1867" s="122"/>
      <c r="Q1867" s="133"/>
      <c r="R1867" s="119"/>
    </row>
    <row r="1868" spans="1:18" s="5" customFormat="1" ht="34.5" customHeight="1">
      <c r="A1868" s="116"/>
      <c r="B1868" s="121">
        <v>212</v>
      </c>
      <c r="C1868" s="124"/>
      <c r="D1868" s="123"/>
      <c r="E1868" s="125"/>
      <c r="F1868" s="121">
        <v>0</v>
      </c>
      <c r="G1868" s="118"/>
      <c r="H1868" s="45">
        <f t="shared" si="34"/>
        <v>0</v>
      </c>
      <c r="I1868" s="117"/>
      <c r="J1868" s="119"/>
      <c r="K1868" s="119"/>
      <c r="L1868" s="119"/>
      <c r="M1868" s="119"/>
      <c r="N1868" s="119"/>
      <c r="O1868" s="122"/>
      <c r="P1868" s="122"/>
      <c r="Q1868" s="133"/>
      <c r="R1868" s="119"/>
    </row>
    <row r="1869" spans="1:18" s="5" customFormat="1" ht="34.5" customHeight="1">
      <c r="A1869" s="116"/>
      <c r="B1869" s="121">
        <v>213</v>
      </c>
      <c r="C1869" s="124"/>
      <c r="D1869" s="123"/>
      <c r="E1869" s="125"/>
      <c r="F1869" s="121">
        <v>0</v>
      </c>
      <c r="G1869" s="118"/>
      <c r="H1869" s="45">
        <f t="shared" si="34"/>
        <v>0</v>
      </c>
      <c r="I1869" s="117"/>
      <c r="J1869" s="119"/>
      <c r="K1869" s="119"/>
      <c r="L1869" s="119"/>
      <c r="M1869" s="119"/>
      <c r="N1869" s="119"/>
      <c r="O1869" s="122"/>
      <c r="P1869" s="122"/>
      <c r="Q1869" s="134"/>
      <c r="R1869" s="119"/>
    </row>
    <row r="1870" spans="1:18" s="5" customFormat="1" ht="34.5" customHeight="1">
      <c r="A1870" s="116"/>
      <c r="B1870" s="120">
        <v>214</v>
      </c>
      <c r="C1870" s="127"/>
      <c r="D1870" s="128"/>
      <c r="E1870" s="129"/>
      <c r="F1870" s="126">
        <v>0</v>
      </c>
      <c r="G1870" s="118"/>
      <c r="H1870" s="45">
        <f t="shared" si="34"/>
        <v>0</v>
      </c>
      <c r="I1870" s="117"/>
      <c r="J1870" s="119"/>
      <c r="K1870" s="119"/>
      <c r="L1870" s="119"/>
      <c r="M1870" s="119"/>
      <c r="N1870" s="119"/>
      <c r="O1870" s="135"/>
      <c r="P1870" s="135"/>
      <c r="Q1870" s="136"/>
      <c r="R1870" s="119"/>
    </row>
    <row r="1872" spans="1:116" s="1" customFormat="1" ht="17.25" customHeight="1">
      <c r="A1872" s="86" t="s">
        <v>57</v>
      </c>
      <c r="B1872" s="522" t="s">
        <v>58</v>
      </c>
      <c r="C1872" s="523"/>
      <c r="D1872" s="523"/>
      <c r="E1872" s="523"/>
      <c r="F1872" s="523"/>
      <c r="G1872" s="523"/>
      <c r="H1872" s="523"/>
      <c r="I1872" s="523"/>
      <c r="J1872" s="523"/>
      <c r="K1872" s="523"/>
      <c r="L1872" s="523"/>
      <c r="M1872" s="523"/>
      <c r="N1872" s="523"/>
      <c r="O1872" s="523"/>
      <c r="P1872" s="523"/>
      <c r="Q1872" s="523"/>
      <c r="R1872" s="524"/>
      <c r="S1872" s="5"/>
      <c r="T1872" s="5"/>
      <c r="U1872" s="5"/>
      <c r="V1872" s="5"/>
      <c r="W1872" s="5"/>
      <c r="X1872" s="5"/>
      <c r="Y1872" s="5"/>
      <c r="Z1872" s="5"/>
      <c r="AA1872" s="5"/>
      <c r="AB1872" s="5"/>
      <c r="AC1872" s="5"/>
      <c r="AD1872" s="5"/>
      <c r="AE1872" s="5"/>
      <c r="AF1872" s="5"/>
      <c r="AG1872" s="5"/>
      <c r="AH1872" s="5"/>
      <c r="AI1872" s="5"/>
      <c r="AJ1872" s="5"/>
      <c r="AK1872" s="5"/>
      <c r="AL1872" s="5"/>
      <c r="AM1872" s="5"/>
      <c r="AN1872" s="5"/>
      <c r="AO1872" s="5"/>
      <c r="AP1872" s="5"/>
      <c r="AQ1872" s="5"/>
      <c r="AR1872" s="5"/>
      <c r="AS1872" s="5"/>
      <c r="AT1872" s="5"/>
      <c r="AU1872" s="5"/>
      <c r="AV1872" s="5"/>
      <c r="AW1872" s="5"/>
      <c r="AX1872" s="5"/>
      <c r="AY1872" s="5"/>
      <c r="AZ1872" s="5"/>
      <c r="BA1872" s="5"/>
      <c r="BB1872" s="5"/>
      <c r="BC1872" s="5"/>
      <c r="BD1872" s="5"/>
      <c r="BE1872" s="5"/>
      <c r="BF1872" s="5"/>
      <c r="BG1872" s="5"/>
      <c r="BH1872" s="5"/>
      <c r="BI1872" s="5"/>
      <c r="BJ1872" s="5"/>
      <c r="BK1872" s="5"/>
      <c r="BL1872" s="5"/>
      <c r="BM1872" s="5"/>
      <c r="BN1872" s="5"/>
      <c r="BO1872" s="5"/>
      <c r="BP1872" s="5"/>
      <c r="BQ1872" s="5"/>
      <c r="BR1872" s="5"/>
      <c r="BS1872" s="5"/>
      <c r="BT1872" s="5"/>
      <c r="BU1872" s="5"/>
      <c r="BV1872" s="5"/>
      <c r="BW1872" s="5"/>
      <c r="BX1872" s="5"/>
      <c r="BY1872" s="5"/>
      <c r="BZ1872" s="5"/>
      <c r="CA1872" s="5"/>
      <c r="CB1872" s="5"/>
      <c r="CC1872" s="5"/>
      <c r="CD1872" s="5"/>
      <c r="CE1872" s="5"/>
      <c r="CF1872" s="5"/>
      <c r="CG1872" s="5"/>
      <c r="CH1872" s="5"/>
      <c r="CI1872" s="5"/>
      <c r="CJ1872" s="5"/>
      <c r="CK1872" s="5"/>
      <c r="CL1872" s="5"/>
      <c r="CM1872" s="5"/>
      <c r="CN1872" s="5"/>
      <c r="CO1872" s="5"/>
      <c r="CP1872" s="5"/>
      <c r="CQ1872" s="5"/>
      <c r="CR1872" s="5"/>
      <c r="CS1872" s="5"/>
      <c r="CT1872" s="5"/>
      <c r="CU1872" s="5"/>
      <c r="CV1872" s="5"/>
      <c r="CW1872" s="5"/>
      <c r="CX1872" s="5"/>
      <c r="CY1872" s="5"/>
      <c r="CZ1872" s="5"/>
      <c r="DA1872" s="5"/>
      <c r="DB1872" s="5"/>
      <c r="DC1872" s="5"/>
      <c r="DD1872" s="5"/>
      <c r="DE1872" s="5"/>
      <c r="DF1872" s="5"/>
      <c r="DG1872" s="5"/>
      <c r="DH1872" s="5"/>
      <c r="DI1872" s="5"/>
      <c r="DJ1872" s="5"/>
      <c r="DK1872" s="5"/>
      <c r="DL1872" s="5"/>
    </row>
    <row r="1873" spans="1:116" s="1" customFormat="1" ht="13.5" customHeight="1">
      <c r="A1873" s="13"/>
      <c r="B1873" s="24" t="s">
        <v>30</v>
      </c>
      <c r="C1873" s="24">
        <v>91</v>
      </c>
      <c r="D1873" s="24"/>
      <c r="E1873" s="84">
        <f>SUM(E1874:E1964)</f>
        <v>1409049.65</v>
      </c>
      <c r="F1873" s="84">
        <f>SUM(F1874:F1964)</f>
        <v>69308</v>
      </c>
      <c r="G1873" s="84">
        <f>SUM(G1874:G1964)</f>
        <v>0</v>
      </c>
      <c r="H1873" s="84">
        <f>SUM(H1874:H1964)</f>
        <v>1339741.65</v>
      </c>
      <c r="I1873" s="24"/>
      <c r="J1873" s="24"/>
      <c r="K1873" s="24"/>
      <c r="L1873" s="24"/>
      <c r="M1873" s="24"/>
      <c r="N1873" s="24"/>
      <c r="O1873" s="24"/>
      <c r="P1873" s="24"/>
      <c r="Q1873" s="24"/>
      <c r="R1873" s="24"/>
      <c r="S1873" s="5"/>
      <c r="T1873" s="5"/>
      <c r="U1873" s="5"/>
      <c r="V1873" s="5"/>
      <c r="W1873" s="5"/>
      <c r="X1873" s="5"/>
      <c r="Y1873" s="5"/>
      <c r="Z1873" s="5"/>
      <c r="AA1873" s="5"/>
      <c r="AB1873" s="5"/>
      <c r="AC1873" s="5"/>
      <c r="AD1873" s="5"/>
      <c r="AE1873" s="5"/>
      <c r="AF1873" s="5"/>
      <c r="AG1873" s="5"/>
      <c r="AH1873" s="5"/>
      <c r="AI1873" s="5"/>
      <c r="AJ1873" s="5"/>
      <c r="AK1873" s="5"/>
      <c r="AL1873" s="5"/>
      <c r="AM1873" s="5"/>
      <c r="AN1873" s="5"/>
      <c r="AO1873" s="5"/>
      <c r="AP1873" s="5"/>
      <c r="AQ1873" s="5"/>
      <c r="AR1873" s="5"/>
      <c r="AS1873" s="5"/>
      <c r="AT1873" s="5"/>
      <c r="AU1873" s="5"/>
      <c r="AV1873" s="5"/>
      <c r="AW1873" s="5"/>
      <c r="AX1873" s="5"/>
      <c r="AY1873" s="5"/>
      <c r="AZ1873" s="5"/>
      <c r="BA1873" s="5"/>
      <c r="BB1873" s="5"/>
      <c r="BC1873" s="5"/>
      <c r="BD1873" s="5"/>
      <c r="BE1873" s="5"/>
      <c r="BF1873" s="5"/>
      <c r="BG1873" s="5"/>
      <c r="BH1873" s="5"/>
      <c r="BI1873" s="5"/>
      <c r="BJ1873" s="5"/>
      <c r="BK1873" s="5"/>
      <c r="BL1873" s="5"/>
      <c r="BM1873" s="5"/>
      <c r="BN1873" s="5"/>
      <c r="BO1873" s="5"/>
      <c r="BP1873" s="5"/>
      <c r="BQ1873" s="5"/>
      <c r="BR1873" s="5"/>
      <c r="BS1873" s="5"/>
      <c r="BT1873" s="5"/>
      <c r="BU1873" s="5"/>
      <c r="BV1873" s="5"/>
      <c r="BW1873" s="5"/>
      <c r="BX1873" s="5"/>
      <c r="BY1873" s="5"/>
      <c r="BZ1873" s="5"/>
      <c r="CA1873" s="5"/>
      <c r="CB1873" s="5"/>
      <c r="CC1873" s="5"/>
      <c r="CD1873" s="5"/>
      <c r="CE1873" s="5"/>
      <c r="CF1873" s="5"/>
      <c r="CG1873" s="5"/>
      <c r="CH1873" s="5"/>
      <c r="CI1873" s="5"/>
      <c r="CJ1873" s="5"/>
      <c r="CK1873" s="5"/>
      <c r="CL1873" s="5"/>
      <c r="CM1873" s="5"/>
      <c r="CN1873" s="5"/>
      <c r="CO1873" s="5"/>
      <c r="CP1873" s="5"/>
      <c r="CQ1873" s="5"/>
      <c r="CR1873" s="5"/>
      <c r="CS1873" s="5"/>
      <c r="CT1873" s="5"/>
      <c r="CU1873" s="5"/>
      <c r="CV1873" s="5"/>
      <c r="CW1873" s="5"/>
      <c r="CX1873" s="5"/>
      <c r="CY1873" s="5"/>
      <c r="CZ1873" s="5"/>
      <c r="DA1873" s="5"/>
      <c r="DB1873" s="5"/>
      <c r="DC1873" s="5"/>
      <c r="DD1873" s="5"/>
      <c r="DE1873" s="5"/>
      <c r="DF1873" s="5"/>
      <c r="DG1873" s="5"/>
      <c r="DH1873" s="5"/>
      <c r="DI1873" s="5"/>
      <c r="DJ1873" s="5"/>
      <c r="DK1873" s="5"/>
      <c r="DL1873" s="5"/>
    </row>
    <row r="1874" spans="1:18" ht="56.25">
      <c r="A1874" s="12"/>
      <c r="B1874" s="110" t="s">
        <v>1212</v>
      </c>
      <c r="C1874" s="111" t="s">
        <v>1213</v>
      </c>
      <c r="D1874" s="41" t="s">
        <v>1214</v>
      </c>
      <c r="E1874" s="78">
        <v>2726</v>
      </c>
      <c r="F1874" s="250"/>
      <c r="G1874" s="12"/>
      <c r="H1874" s="112">
        <f>E1874-F1874-G1874</f>
        <v>2726</v>
      </c>
      <c r="I1874" s="41" t="s">
        <v>3186</v>
      </c>
      <c r="J1874" s="12"/>
      <c r="K1874" s="12"/>
      <c r="L1874" s="12"/>
      <c r="M1874" s="12"/>
      <c r="N1874" s="12"/>
      <c r="O1874" s="254" t="s">
        <v>1241</v>
      </c>
      <c r="P1874" s="41" t="s">
        <v>3276</v>
      </c>
      <c r="Q1874" s="12"/>
      <c r="R1874" s="12"/>
    </row>
    <row r="1875" spans="1:18" ht="39.75" customHeight="1">
      <c r="A1875" s="12"/>
      <c r="B1875" s="110" t="s">
        <v>1215</v>
      </c>
      <c r="C1875" s="41" t="s">
        <v>3073</v>
      </c>
      <c r="D1875" s="41" t="s">
        <v>1216</v>
      </c>
      <c r="E1875" s="78">
        <v>37800</v>
      </c>
      <c r="F1875" s="250"/>
      <c r="G1875" s="12"/>
      <c r="H1875" s="112">
        <f aca="true" t="shared" si="35" ref="H1875:H1938">E1875-F1875-G1875</f>
        <v>37800</v>
      </c>
      <c r="I1875" s="41" t="s">
        <v>3187</v>
      </c>
      <c r="J1875" s="12"/>
      <c r="K1875" s="12"/>
      <c r="L1875" s="12"/>
      <c r="M1875" s="12"/>
      <c r="N1875" s="12"/>
      <c r="O1875" s="254" t="s">
        <v>1242</v>
      </c>
      <c r="P1875" s="41" t="s">
        <v>3277</v>
      </c>
      <c r="Q1875" s="12"/>
      <c r="R1875" s="12"/>
    </row>
    <row r="1876" spans="1:18" ht="36.75" customHeight="1">
      <c r="A1876" s="12"/>
      <c r="B1876" s="110" t="s">
        <v>1217</v>
      </c>
      <c r="C1876" s="41" t="s">
        <v>1218</v>
      </c>
      <c r="D1876" s="41" t="s">
        <v>1214</v>
      </c>
      <c r="E1876" s="78">
        <v>7500</v>
      </c>
      <c r="F1876" s="250"/>
      <c r="G1876" s="12"/>
      <c r="H1876" s="112">
        <f t="shared" si="35"/>
        <v>7500</v>
      </c>
      <c r="I1876" s="41" t="s">
        <v>3188</v>
      </c>
      <c r="J1876" s="12"/>
      <c r="K1876" s="12"/>
      <c r="L1876" s="12"/>
      <c r="M1876" s="12"/>
      <c r="N1876" s="12"/>
      <c r="O1876" s="254" t="s">
        <v>1243</v>
      </c>
      <c r="P1876" s="41" t="s">
        <v>3278</v>
      </c>
      <c r="Q1876" s="12"/>
      <c r="R1876" s="12"/>
    </row>
    <row r="1877" spans="1:18" ht="45">
      <c r="A1877" s="1"/>
      <c r="B1877" s="110" t="s">
        <v>1219</v>
      </c>
      <c r="C1877" s="41" t="s">
        <v>1220</v>
      </c>
      <c r="D1877" s="41" t="s">
        <v>1221</v>
      </c>
      <c r="E1877" s="78">
        <v>5000</v>
      </c>
      <c r="F1877" s="250"/>
      <c r="G1877" s="12"/>
      <c r="H1877" s="112">
        <f t="shared" si="35"/>
        <v>5000</v>
      </c>
      <c r="I1877" s="41" t="s">
        <v>3189</v>
      </c>
      <c r="J1877" s="12"/>
      <c r="K1877" s="12"/>
      <c r="L1877" s="12"/>
      <c r="M1877" s="12"/>
      <c r="N1877" s="12"/>
      <c r="O1877" s="254" t="s">
        <v>1244</v>
      </c>
      <c r="P1877" s="41" t="s">
        <v>3279</v>
      </c>
      <c r="Q1877" s="12"/>
      <c r="R1877" s="12"/>
    </row>
    <row r="1878" spans="1:18" ht="56.25">
      <c r="A1878" s="1"/>
      <c r="B1878" s="110" t="s">
        <v>1222</v>
      </c>
      <c r="C1878" s="41" t="s">
        <v>1223</v>
      </c>
      <c r="D1878" s="41" t="s">
        <v>1224</v>
      </c>
      <c r="E1878" s="78">
        <v>31700</v>
      </c>
      <c r="F1878" s="250"/>
      <c r="G1878" s="12"/>
      <c r="H1878" s="112">
        <f t="shared" si="35"/>
        <v>31700</v>
      </c>
      <c r="I1878" s="41" t="s">
        <v>3190</v>
      </c>
      <c r="J1878" s="12"/>
      <c r="K1878" s="12"/>
      <c r="L1878" s="12"/>
      <c r="M1878" s="12"/>
      <c r="N1878" s="12"/>
      <c r="O1878" s="254" t="s">
        <v>1245</v>
      </c>
      <c r="P1878" s="41" t="s">
        <v>3280</v>
      </c>
      <c r="Q1878" s="12"/>
      <c r="R1878" s="12"/>
    </row>
    <row r="1879" spans="1:18" ht="45">
      <c r="A1879" s="1"/>
      <c r="B1879" s="110" t="s">
        <v>1225</v>
      </c>
      <c r="C1879" s="41" t="s">
        <v>1226</v>
      </c>
      <c r="D1879" s="41" t="s">
        <v>1227</v>
      </c>
      <c r="E1879" s="78">
        <v>10200</v>
      </c>
      <c r="F1879" s="250"/>
      <c r="G1879" s="12"/>
      <c r="H1879" s="112">
        <f t="shared" si="35"/>
        <v>10200</v>
      </c>
      <c r="I1879" s="41" t="s">
        <v>3189</v>
      </c>
      <c r="J1879" s="12"/>
      <c r="K1879" s="12"/>
      <c r="L1879" s="12"/>
      <c r="M1879" s="113"/>
      <c r="N1879" s="114"/>
      <c r="O1879" s="254" t="s">
        <v>3205</v>
      </c>
      <c r="P1879" s="41" t="s">
        <v>3281</v>
      </c>
      <c r="Q1879" s="114"/>
      <c r="R1879" s="115"/>
    </row>
    <row r="1880" spans="1:18" ht="56.25">
      <c r="A1880" s="1"/>
      <c r="B1880" s="110" t="s">
        <v>1228</v>
      </c>
      <c r="C1880" s="41" t="s">
        <v>1230</v>
      </c>
      <c r="D1880" s="41" t="s">
        <v>1231</v>
      </c>
      <c r="E1880" s="78">
        <v>6200</v>
      </c>
      <c r="F1880" s="250"/>
      <c r="G1880" s="12"/>
      <c r="H1880" s="112">
        <f t="shared" si="35"/>
        <v>6200</v>
      </c>
      <c r="I1880" s="41" t="s">
        <v>3191</v>
      </c>
      <c r="J1880" s="12"/>
      <c r="K1880" s="12"/>
      <c r="L1880" s="12"/>
      <c r="M1880" s="113"/>
      <c r="N1880" s="114"/>
      <c r="O1880" s="254" t="s">
        <v>3206</v>
      </c>
      <c r="P1880" s="41" t="s">
        <v>3282</v>
      </c>
      <c r="Q1880" s="114"/>
      <c r="R1880" s="115"/>
    </row>
    <row r="1881" spans="1:18" ht="45">
      <c r="A1881" s="1"/>
      <c r="B1881" s="110" t="s">
        <v>1229</v>
      </c>
      <c r="C1881" s="41" t="s">
        <v>1220</v>
      </c>
      <c r="D1881" s="41" t="s">
        <v>1221</v>
      </c>
      <c r="E1881" s="78">
        <v>2025</v>
      </c>
      <c r="F1881" s="250"/>
      <c r="G1881" s="12"/>
      <c r="H1881" s="112">
        <f t="shared" si="35"/>
        <v>2025</v>
      </c>
      <c r="I1881" s="41" t="s">
        <v>3192</v>
      </c>
      <c r="J1881" s="12"/>
      <c r="K1881" s="12"/>
      <c r="L1881" s="12"/>
      <c r="M1881" s="26"/>
      <c r="N1881" s="26"/>
      <c r="O1881" s="254" t="s">
        <v>1246</v>
      </c>
      <c r="P1881" s="41" t="s">
        <v>3283</v>
      </c>
      <c r="Q1881" s="26"/>
      <c r="R1881" s="26"/>
    </row>
    <row r="1882" spans="1:18" ht="45">
      <c r="A1882" s="1"/>
      <c r="B1882" s="110" t="s">
        <v>1232</v>
      </c>
      <c r="C1882" s="41" t="s">
        <v>1220</v>
      </c>
      <c r="D1882" s="41" t="s">
        <v>1221</v>
      </c>
      <c r="E1882" s="78">
        <v>10290</v>
      </c>
      <c r="F1882" s="250"/>
      <c r="G1882" s="12"/>
      <c r="H1882" s="112">
        <f t="shared" si="35"/>
        <v>10290</v>
      </c>
      <c r="I1882" s="41" t="s">
        <v>2686</v>
      </c>
      <c r="J1882" s="12"/>
      <c r="K1882" s="12"/>
      <c r="L1882" s="12"/>
      <c r="M1882" s="26"/>
      <c r="N1882" s="26"/>
      <c r="O1882" s="254" t="s">
        <v>3207</v>
      </c>
      <c r="P1882" s="41" t="s">
        <v>3284</v>
      </c>
      <c r="Q1882" s="26"/>
      <c r="R1882" s="26"/>
    </row>
    <row r="1883" spans="1:18" ht="56.25">
      <c r="A1883" s="1"/>
      <c r="B1883" s="110" t="s">
        <v>1233</v>
      </c>
      <c r="C1883" s="41" t="s">
        <v>1235</v>
      </c>
      <c r="D1883" s="41" t="s">
        <v>1236</v>
      </c>
      <c r="E1883" s="78">
        <v>5250</v>
      </c>
      <c r="F1883" s="250">
        <v>250</v>
      </c>
      <c r="G1883" s="12"/>
      <c r="H1883" s="112">
        <f t="shared" si="35"/>
        <v>5000</v>
      </c>
      <c r="I1883" s="41" t="s">
        <v>3193</v>
      </c>
      <c r="J1883" s="12"/>
      <c r="K1883" s="12"/>
      <c r="L1883" s="12"/>
      <c r="M1883" s="26"/>
      <c r="N1883" s="26"/>
      <c r="O1883" s="254" t="s">
        <v>1247</v>
      </c>
      <c r="P1883" s="41" t="s">
        <v>3285</v>
      </c>
      <c r="Q1883" s="26"/>
      <c r="R1883" s="26"/>
    </row>
    <row r="1884" spans="1:18" ht="56.25">
      <c r="A1884" s="1"/>
      <c r="B1884" s="110" t="s">
        <v>1234</v>
      </c>
      <c r="C1884" s="41" t="s">
        <v>1218</v>
      </c>
      <c r="D1884" s="41" t="s">
        <v>1214</v>
      </c>
      <c r="E1884" s="78">
        <v>15886</v>
      </c>
      <c r="F1884" s="250"/>
      <c r="G1884" s="12"/>
      <c r="H1884" s="112">
        <f t="shared" si="35"/>
        <v>15886</v>
      </c>
      <c r="I1884" s="41" t="s">
        <v>3194</v>
      </c>
      <c r="J1884" s="12"/>
      <c r="K1884" s="12"/>
      <c r="L1884" s="12"/>
      <c r="M1884" s="26"/>
      <c r="N1884" s="26"/>
      <c r="O1884" s="254" t="s">
        <v>3208</v>
      </c>
      <c r="P1884" s="41" t="s">
        <v>3286</v>
      </c>
      <c r="Q1884" s="26"/>
      <c r="R1884" s="26"/>
    </row>
    <row r="1885" spans="1:18" ht="56.25">
      <c r="A1885" s="1"/>
      <c r="B1885" s="110" t="s">
        <v>1237</v>
      </c>
      <c r="C1885" s="41" t="s">
        <v>1239</v>
      </c>
      <c r="D1885" s="41" t="s">
        <v>1240</v>
      </c>
      <c r="E1885" s="78">
        <v>15525</v>
      </c>
      <c r="F1885" s="250"/>
      <c r="G1885" s="12"/>
      <c r="H1885" s="112">
        <f t="shared" si="35"/>
        <v>15525</v>
      </c>
      <c r="I1885" s="41" t="s">
        <v>3190</v>
      </c>
      <c r="J1885" s="12"/>
      <c r="K1885" s="12"/>
      <c r="L1885" s="12"/>
      <c r="M1885" s="26"/>
      <c r="N1885" s="26"/>
      <c r="O1885" s="254" t="s">
        <v>3209</v>
      </c>
      <c r="P1885" s="41" t="s">
        <v>3287</v>
      </c>
      <c r="Q1885" s="26"/>
      <c r="R1885" s="26"/>
    </row>
    <row r="1886" spans="1:18" ht="45">
      <c r="A1886" s="1"/>
      <c r="B1886" s="110" t="s">
        <v>1238</v>
      </c>
      <c r="C1886" s="41" t="s">
        <v>3074</v>
      </c>
      <c r="D1886" s="41" t="s">
        <v>3075</v>
      </c>
      <c r="E1886" s="78">
        <v>1622</v>
      </c>
      <c r="F1886" s="251"/>
      <c r="G1886" s="12"/>
      <c r="H1886" s="112">
        <f t="shared" si="35"/>
        <v>1622</v>
      </c>
      <c r="I1886" s="41" t="s">
        <v>3195</v>
      </c>
      <c r="J1886" s="12"/>
      <c r="K1886" s="12"/>
      <c r="L1886" s="12"/>
      <c r="M1886" s="113"/>
      <c r="N1886" s="114"/>
      <c r="O1886" s="254" t="s">
        <v>3210</v>
      </c>
      <c r="P1886" s="41" t="s">
        <v>3288</v>
      </c>
      <c r="Q1886" s="114"/>
      <c r="R1886" s="115"/>
    </row>
    <row r="1887" spans="2:16" ht="45">
      <c r="B1887" s="110" t="s">
        <v>2453</v>
      </c>
      <c r="C1887" s="41" t="s">
        <v>3076</v>
      </c>
      <c r="D1887" s="41" t="s">
        <v>3077</v>
      </c>
      <c r="E1887" s="78">
        <v>37896</v>
      </c>
      <c r="F1887" s="251"/>
      <c r="H1887" s="112">
        <f t="shared" si="35"/>
        <v>37896</v>
      </c>
      <c r="I1887" s="41" t="s">
        <v>3196</v>
      </c>
      <c r="O1887" s="254" t="s">
        <v>3211</v>
      </c>
      <c r="P1887" s="41" t="s">
        <v>3289</v>
      </c>
    </row>
    <row r="1888" spans="2:16" ht="45">
      <c r="B1888" s="110" t="s">
        <v>2456</v>
      </c>
      <c r="C1888" s="41" t="s">
        <v>3078</v>
      </c>
      <c r="D1888" s="41" t="s">
        <v>3079</v>
      </c>
      <c r="E1888" s="78">
        <v>5687</v>
      </c>
      <c r="F1888" s="246"/>
      <c r="H1888" s="112">
        <f t="shared" si="35"/>
        <v>5687</v>
      </c>
      <c r="I1888" s="41" t="s">
        <v>2686</v>
      </c>
      <c r="O1888" s="254" t="s">
        <v>3212</v>
      </c>
      <c r="P1888" s="41" t="s">
        <v>3290</v>
      </c>
    </row>
    <row r="1889" spans="2:16" ht="45">
      <c r="B1889" s="110" t="s">
        <v>2459</v>
      </c>
      <c r="C1889" s="41" t="s">
        <v>3080</v>
      </c>
      <c r="D1889" s="41" t="s">
        <v>3081</v>
      </c>
      <c r="E1889" s="78">
        <v>22068</v>
      </c>
      <c r="F1889" s="81">
        <v>4000</v>
      </c>
      <c r="H1889" s="112">
        <f t="shared" si="35"/>
        <v>18068</v>
      </c>
      <c r="I1889" s="41" t="s">
        <v>3189</v>
      </c>
      <c r="O1889" s="254" t="s">
        <v>3213</v>
      </c>
      <c r="P1889" s="41" t="s">
        <v>3291</v>
      </c>
    </row>
    <row r="1890" spans="2:16" ht="56.25">
      <c r="B1890" s="110" t="s">
        <v>2462</v>
      </c>
      <c r="C1890" s="41" t="s">
        <v>3082</v>
      </c>
      <c r="D1890" s="41" t="s">
        <v>3083</v>
      </c>
      <c r="E1890" s="78">
        <v>4800</v>
      </c>
      <c r="F1890" s="251"/>
      <c r="H1890" s="112">
        <f t="shared" si="35"/>
        <v>4800</v>
      </c>
      <c r="I1890" s="253" t="s">
        <v>3197</v>
      </c>
      <c r="O1890" s="254" t="s">
        <v>3214</v>
      </c>
      <c r="P1890" s="41" t="s">
        <v>3292</v>
      </c>
    </row>
    <row r="1891" spans="2:16" ht="56.25">
      <c r="B1891" s="110" t="s">
        <v>2465</v>
      </c>
      <c r="C1891" s="41" t="s">
        <v>3084</v>
      </c>
      <c r="D1891" s="41" t="s">
        <v>3085</v>
      </c>
      <c r="E1891" s="78">
        <v>1900</v>
      </c>
      <c r="F1891" s="251"/>
      <c r="H1891" s="112">
        <f t="shared" si="35"/>
        <v>1900</v>
      </c>
      <c r="I1891" s="41" t="s">
        <v>3198</v>
      </c>
      <c r="O1891" s="254" t="s">
        <v>3215</v>
      </c>
      <c r="P1891" s="41" t="s">
        <v>3293</v>
      </c>
    </row>
    <row r="1892" spans="2:16" ht="45">
      <c r="B1892" s="110" t="s">
        <v>2468</v>
      </c>
      <c r="C1892" s="41" t="s">
        <v>3086</v>
      </c>
      <c r="D1892" s="247" t="s">
        <v>3087</v>
      </c>
      <c r="E1892" s="78">
        <v>3410</v>
      </c>
      <c r="F1892" s="251"/>
      <c r="H1892" s="112">
        <f t="shared" si="35"/>
        <v>3410</v>
      </c>
      <c r="I1892" s="41" t="s">
        <v>3192</v>
      </c>
      <c r="O1892" s="254" t="s">
        <v>3216</v>
      </c>
      <c r="P1892" s="41" t="s">
        <v>3294</v>
      </c>
    </row>
    <row r="1893" spans="2:16" ht="67.5">
      <c r="B1893" s="110" t="s">
        <v>2470</v>
      </c>
      <c r="C1893" s="41" t="s">
        <v>3088</v>
      </c>
      <c r="D1893" s="41" t="s">
        <v>3089</v>
      </c>
      <c r="E1893" s="78">
        <v>10000</v>
      </c>
      <c r="F1893" s="251"/>
      <c r="H1893" s="112">
        <f t="shared" si="35"/>
        <v>10000</v>
      </c>
      <c r="I1893" s="41" t="s">
        <v>3199</v>
      </c>
      <c r="O1893" s="254" t="s">
        <v>3217</v>
      </c>
      <c r="P1893" s="41" t="s">
        <v>3295</v>
      </c>
    </row>
    <row r="1894" spans="2:16" ht="56.25">
      <c r="B1894" s="110" t="s">
        <v>2473</v>
      </c>
      <c r="C1894" s="41" t="s">
        <v>3090</v>
      </c>
      <c r="D1894" s="41" t="s">
        <v>3091</v>
      </c>
      <c r="E1894" s="78">
        <v>30800</v>
      </c>
      <c r="F1894" s="251">
        <v>200</v>
      </c>
      <c r="H1894" s="112">
        <f t="shared" si="35"/>
        <v>30600</v>
      </c>
      <c r="I1894" s="41" t="s">
        <v>3200</v>
      </c>
      <c r="O1894" s="254" t="s">
        <v>3218</v>
      </c>
      <c r="P1894" s="41" t="s">
        <v>3296</v>
      </c>
    </row>
    <row r="1895" spans="2:16" ht="45">
      <c r="B1895" s="110" t="s">
        <v>2476</v>
      </c>
      <c r="C1895" s="41" t="s">
        <v>3092</v>
      </c>
      <c r="D1895" s="41" t="s">
        <v>3093</v>
      </c>
      <c r="E1895" s="78">
        <v>20000</v>
      </c>
      <c r="F1895" s="251"/>
      <c r="H1895" s="112">
        <f t="shared" si="35"/>
        <v>20000</v>
      </c>
      <c r="I1895" s="41" t="s">
        <v>2686</v>
      </c>
      <c r="O1895" s="254" t="s">
        <v>3219</v>
      </c>
      <c r="P1895" s="41" t="s">
        <v>3297</v>
      </c>
    </row>
    <row r="1896" spans="2:16" ht="56.25">
      <c r="B1896" s="110" t="s">
        <v>2478</v>
      </c>
      <c r="C1896" s="41" t="s">
        <v>3094</v>
      </c>
      <c r="D1896" s="41" t="s">
        <v>3095</v>
      </c>
      <c r="E1896" s="78">
        <v>75000</v>
      </c>
      <c r="F1896" s="251"/>
      <c r="H1896" s="112">
        <f t="shared" si="35"/>
        <v>75000</v>
      </c>
      <c r="I1896" s="41" t="s">
        <v>3193</v>
      </c>
      <c r="O1896" s="254" t="s">
        <v>3220</v>
      </c>
      <c r="P1896" s="41" t="s">
        <v>3285</v>
      </c>
    </row>
    <row r="1897" spans="2:16" ht="45">
      <c r="B1897" s="110" t="s">
        <v>2481</v>
      </c>
      <c r="C1897" s="41" t="s">
        <v>3096</v>
      </c>
      <c r="D1897" s="41" t="s">
        <v>3097</v>
      </c>
      <c r="E1897" s="78">
        <v>1700</v>
      </c>
      <c r="F1897" s="251"/>
      <c r="H1897" s="112">
        <f t="shared" si="35"/>
        <v>1700</v>
      </c>
      <c r="I1897" s="41" t="s">
        <v>2686</v>
      </c>
      <c r="O1897" s="254" t="s">
        <v>3221</v>
      </c>
      <c r="P1897" s="41" t="s">
        <v>3298</v>
      </c>
    </row>
    <row r="1898" spans="2:16" ht="45">
      <c r="B1898" s="110" t="s">
        <v>2484</v>
      </c>
      <c r="C1898" s="41" t="s">
        <v>3098</v>
      </c>
      <c r="D1898" s="41" t="s">
        <v>3099</v>
      </c>
      <c r="E1898" s="78">
        <v>1784</v>
      </c>
      <c r="F1898" s="251"/>
      <c r="H1898" s="112">
        <f t="shared" si="35"/>
        <v>1784</v>
      </c>
      <c r="I1898" s="41" t="s">
        <v>2686</v>
      </c>
      <c r="O1898" s="254" t="s">
        <v>3222</v>
      </c>
      <c r="P1898" s="41" t="s">
        <v>3299</v>
      </c>
    </row>
    <row r="1899" spans="2:16" ht="45">
      <c r="B1899" s="110" t="s">
        <v>2486</v>
      </c>
      <c r="C1899" s="41" t="s">
        <v>3100</v>
      </c>
      <c r="D1899" s="41" t="s">
        <v>3101</v>
      </c>
      <c r="E1899" s="78">
        <v>2380</v>
      </c>
      <c r="F1899" s="251"/>
      <c r="H1899" s="112">
        <f t="shared" si="35"/>
        <v>2380</v>
      </c>
      <c r="I1899" s="41" t="s">
        <v>2686</v>
      </c>
      <c r="O1899" s="254" t="s">
        <v>3223</v>
      </c>
      <c r="P1899" s="41" t="s">
        <v>3300</v>
      </c>
    </row>
    <row r="1900" spans="2:16" ht="45">
      <c r="B1900" s="110" t="s">
        <v>2489</v>
      </c>
      <c r="C1900" s="41" t="s">
        <v>3100</v>
      </c>
      <c r="D1900" s="41" t="s">
        <v>3101</v>
      </c>
      <c r="E1900" s="78">
        <v>1260</v>
      </c>
      <c r="F1900" s="251"/>
      <c r="H1900" s="112">
        <f t="shared" si="35"/>
        <v>1260</v>
      </c>
      <c r="I1900" s="41" t="s">
        <v>2686</v>
      </c>
      <c r="O1900" s="254" t="s">
        <v>3224</v>
      </c>
      <c r="P1900" s="41" t="s">
        <v>3301</v>
      </c>
    </row>
    <row r="1901" spans="2:16" ht="45">
      <c r="B1901" s="110" t="s">
        <v>2491</v>
      </c>
      <c r="C1901" s="41" t="s">
        <v>3102</v>
      </c>
      <c r="D1901" s="41" t="s">
        <v>3103</v>
      </c>
      <c r="E1901" s="78">
        <v>2000</v>
      </c>
      <c r="F1901" s="251"/>
      <c r="H1901" s="112">
        <f t="shared" si="35"/>
        <v>2000</v>
      </c>
      <c r="I1901" s="41" t="s">
        <v>3201</v>
      </c>
      <c r="O1901" s="254" t="s">
        <v>3225</v>
      </c>
      <c r="P1901" s="41" t="s">
        <v>3302</v>
      </c>
    </row>
    <row r="1902" spans="2:16" ht="45">
      <c r="B1902" s="110" t="s">
        <v>2493</v>
      </c>
      <c r="C1902" s="41" t="s">
        <v>3104</v>
      </c>
      <c r="D1902" s="41" t="s">
        <v>3103</v>
      </c>
      <c r="E1902" s="78">
        <v>3560</v>
      </c>
      <c r="F1902" s="251"/>
      <c r="H1902" s="112">
        <f t="shared" si="35"/>
        <v>3560</v>
      </c>
      <c r="I1902" s="41" t="s">
        <v>3201</v>
      </c>
      <c r="O1902" s="254" t="s">
        <v>3226</v>
      </c>
      <c r="P1902" s="41" t="s">
        <v>3302</v>
      </c>
    </row>
    <row r="1903" spans="2:16" ht="45">
      <c r="B1903" s="110" t="s">
        <v>2496</v>
      </c>
      <c r="C1903" s="41" t="s">
        <v>3104</v>
      </c>
      <c r="D1903" s="41" t="s">
        <v>3103</v>
      </c>
      <c r="E1903" s="78">
        <v>1762</v>
      </c>
      <c r="F1903" s="251"/>
      <c r="H1903" s="112">
        <f t="shared" si="35"/>
        <v>1762</v>
      </c>
      <c r="I1903" s="41" t="s">
        <v>3201</v>
      </c>
      <c r="O1903" s="254" t="s">
        <v>3227</v>
      </c>
      <c r="P1903" s="41" t="s">
        <v>3303</v>
      </c>
    </row>
    <row r="1904" spans="2:16" ht="45">
      <c r="B1904" s="110" t="s">
        <v>2498</v>
      </c>
      <c r="C1904" s="41" t="s">
        <v>3105</v>
      </c>
      <c r="D1904" s="41" t="s">
        <v>3106</v>
      </c>
      <c r="E1904" s="78">
        <v>2900</v>
      </c>
      <c r="F1904" s="251"/>
      <c r="H1904" s="112">
        <f t="shared" si="35"/>
        <v>2900</v>
      </c>
      <c r="I1904" s="41" t="s">
        <v>2686</v>
      </c>
      <c r="O1904" s="254" t="s">
        <v>3228</v>
      </c>
      <c r="P1904" s="41" t="s">
        <v>3304</v>
      </c>
    </row>
    <row r="1905" spans="2:16" ht="56.25">
      <c r="B1905" s="110" t="s">
        <v>3352</v>
      </c>
      <c r="C1905" s="41" t="s">
        <v>3107</v>
      </c>
      <c r="D1905" s="41" t="s">
        <v>3108</v>
      </c>
      <c r="E1905" s="78">
        <v>20000</v>
      </c>
      <c r="F1905" s="251"/>
      <c r="H1905" s="112">
        <f t="shared" si="35"/>
        <v>20000</v>
      </c>
      <c r="I1905" s="41" t="s">
        <v>62</v>
      </c>
      <c r="O1905" s="254" t="s">
        <v>3229</v>
      </c>
      <c r="P1905" s="41" t="s">
        <v>3305</v>
      </c>
    </row>
    <row r="1906" spans="2:16" ht="45">
      <c r="B1906" s="110" t="s">
        <v>3353</v>
      </c>
      <c r="C1906" s="41" t="s">
        <v>3109</v>
      </c>
      <c r="D1906" s="41" t="s">
        <v>3110</v>
      </c>
      <c r="E1906" s="78">
        <v>20000</v>
      </c>
      <c r="F1906" s="251"/>
      <c r="H1906" s="112">
        <f t="shared" si="35"/>
        <v>20000</v>
      </c>
      <c r="I1906" s="41" t="s">
        <v>2686</v>
      </c>
      <c r="O1906" s="254" t="s">
        <v>3230</v>
      </c>
      <c r="P1906" s="41" t="s">
        <v>3306</v>
      </c>
    </row>
    <row r="1907" spans="2:16" ht="45">
      <c r="B1907" s="110" t="s">
        <v>3354</v>
      </c>
      <c r="C1907" s="41" t="s">
        <v>3111</v>
      </c>
      <c r="D1907" s="41" t="s">
        <v>3110</v>
      </c>
      <c r="E1907" s="78">
        <v>20000</v>
      </c>
      <c r="F1907" s="251"/>
      <c r="H1907" s="112">
        <f t="shared" si="35"/>
        <v>20000</v>
      </c>
      <c r="I1907" s="41" t="s">
        <v>2686</v>
      </c>
      <c r="O1907" s="254" t="s">
        <v>3231</v>
      </c>
      <c r="P1907" s="41" t="s">
        <v>3307</v>
      </c>
    </row>
    <row r="1908" spans="2:16" ht="45">
      <c r="B1908" s="110" t="s">
        <v>3355</v>
      </c>
      <c r="C1908" s="41" t="s">
        <v>3112</v>
      </c>
      <c r="D1908" s="41" t="s">
        <v>3113</v>
      </c>
      <c r="E1908" s="78">
        <v>16643</v>
      </c>
      <c r="F1908" s="251"/>
      <c r="H1908" s="112">
        <f t="shared" si="35"/>
        <v>16643</v>
      </c>
      <c r="I1908" s="41" t="s">
        <v>2686</v>
      </c>
      <c r="O1908" s="254" t="s">
        <v>3232</v>
      </c>
      <c r="P1908" s="41" t="s">
        <v>3308</v>
      </c>
    </row>
    <row r="1909" spans="2:16" ht="45">
      <c r="B1909" s="110" t="s">
        <v>3356</v>
      </c>
      <c r="C1909" s="41" t="s">
        <v>3114</v>
      </c>
      <c r="D1909" s="41" t="s">
        <v>3115</v>
      </c>
      <c r="E1909" s="78">
        <v>6250</v>
      </c>
      <c r="F1909" s="251"/>
      <c r="H1909" s="112">
        <f t="shared" si="35"/>
        <v>6250</v>
      </c>
      <c r="I1909" s="41" t="s">
        <v>2686</v>
      </c>
      <c r="O1909" s="254" t="s">
        <v>3233</v>
      </c>
      <c r="P1909" s="41" t="s">
        <v>3309</v>
      </c>
    </row>
    <row r="1910" spans="2:16" ht="56.25">
      <c r="B1910" s="110" t="s">
        <v>3357</v>
      </c>
      <c r="C1910" s="41" t="s">
        <v>3116</v>
      </c>
      <c r="D1910" s="41" t="s">
        <v>3117</v>
      </c>
      <c r="E1910" s="78">
        <v>20050</v>
      </c>
      <c r="F1910" s="251"/>
      <c r="H1910" s="112">
        <f t="shared" si="35"/>
        <v>20050</v>
      </c>
      <c r="I1910" s="41" t="s">
        <v>62</v>
      </c>
      <c r="O1910" s="254" t="s">
        <v>3234</v>
      </c>
      <c r="P1910" s="41" t="s">
        <v>3310</v>
      </c>
    </row>
    <row r="1911" spans="2:16" ht="45">
      <c r="B1911" s="110" t="s">
        <v>3358</v>
      </c>
      <c r="C1911" s="41" t="s">
        <v>3118</v>
      </c>
      <c r="D1911" s="41" t="s">
        <v>3117</v>
      </c>
      <c r="E1911" s="78">
        <v>15446</v>
      </c>
      <c r="F1911" s="251"/>
      <c r="H1911" s="112">
        <f t="shared" si="35"/>
        <v>15446</v>
      </c>
      <c r="I1911" s="41" t="s">
        <v>2686</v>
      </c>
      <c r="O1911" s="254" t="s">
        <v>3235</v>
      </c>
      <c r="P1911" s="41" t="s">
        <v>3311</v>
      </c>
    </row>
    <row r="1912" spans="2:16" ht="45">
      <c r="B1912" s="110" t="s">
        <v>3359</v>
      </c>
      <c r="C1912" s="41" t="s">
        <v>3119</v>
      </c>
      <c r="D1912" s="41" t="s">
        <v>3120</v>
      </c>
      <c r="E1912" s="78">
        <v>8200</v>
      </c>
      <c r="F1912" s="251"/>
      <c r="H1912" s="112">
        <f t="shared" si="35"/>
        <v>8200</v>
      </c>
      <c r="I1912" s="41" t="s">
        <v>3201</v>
      </c>
      <c r="O1912" s="254" t="s">
        <v>3236</v>
      </c>
      <c r="P1912" s="41" t="s">
        <v>3312</v>
      </c>
    </row>
    <row r="1913" spans="2:116" s="408" customFormat="1" ht="45">
      <c r="B1913" s="110" t="s">
        <v>3360</v>
      </c>
      <c r="C1913" s="41" t="s">
        <v>3121</v>
      </c>
      <c r="D1913" s="41" t="s">
        <v>3122</v>
      </c>
      <c r="E1913" s="78">
        <v>116461</v>
      </c>
      <c r="F1913" s="404"/>
      <c r="H1913" s="405">
        <f t="shared" si="35"/>
        <v>116461</v>
      </c>
      <c r="I1913" s="247" t="s">
        <v>3201</v>
      </c>
      <c r="O1913" s="406" t="s">
        <v>3237</v>
      </c>
      <c r="P1913" s="247" t="s">
        <v>3313</v>
      </c>
      <c r="Q1913" s="409"/>
      <c r="R1913" s="409"/>
      <c r="S1913" s="409"/>
      <c r="T1913" s="409"/>
      <c r="U1913" s="409"/>
      <c r="V1913" s="409"/>
      <c r="W1913" s="409"/>
      <c r="X1913" s="409"/>
      <c r="Y1913" s="409"/>
      <c r="Z1913" s="409"/>
      <c r="AA1913" s="409"/>
      <c r="AB1913" s="409"/>
      <c r="AC1913" s="409"/>
      <c r="AD1913" s="409"/>
      <c r="AE1913" s="409"/>
      <c r="AF1913" s="409"/>
      <c r="AG1913" s="409"/>
      <c r="AH1913" s="409"/>
      <c r="AI1913" s="409"/>
      <c r="AJ1913" s="409"/>
      <c r="AK1913" s="409"/>
      <c r="AL1913" s="409"/>
      <c r="AM1913" s="409"/>
      <c r="AN1913" s="409"/>
      <c r="AO1913" s="409"/>
      <c r="AP1913" s="409"/>
      <c r="AQ1913" s="409"/>
      <c r="AR1913" s="409"/>
      <c r="AS1913" s="409"/>
      <c r="AT1913" s="409"/>
      <c r="AU1913" s="409"/>
      <c r="AV1913" s="409"/>
      <c r="AW1913" s="409"/>
      <c r="AX1913" s="409"/>
      <c r="AY1913" s="409"/>
      <c r="AZ1913" s="409"/>
      <c r="BA1913" s="409"/>
      <c r="BB1913" s="409"/>
      <c r="BC1913" s="409"/>
      <c r="BD1913" s="409"/>
      <c r="BE1913" s="409"/>
      <c r="BF1913" s="409"/>
      <c r="BG1913" s="409"/>
      <c r="BH1913" s="409"/>
      <c r="BI1913" s="409"/>
      <c r="BJ1913" s="409"/>
      <c r="BK1913" s="409"/>
      <c r="BL1913" s="409"/>
      <c r="BM1913" s="409"/>
      <c r="BN1913" s="409"/>
      <c r="BO1913" s="409"/>
      <c r="BP1913" s="409"/>
      <c r="BQ1913" s="409"/>
      <c r="BR1913" s="409"/>
      <c r="BS1913" s="409"/>
      <c r="BT1913" s="409"/>
      <c r="BU1913" s="409"/>
      <c r="BV1913" s="409"/>
      <c r="BW1913" s="409"/>
      <c r="BX1913" s="409"/>
      <c r="BY1913" s="409"/>
      <c r="BZ1913" s="409"/>
      <c r="CA1913" s="409"/>
      <c r="CB1913" s="409"/>
      <c r="CC1913" s="409"/>
      <c r="CD1913" s="409"/>
      <c r="CE1913" s="409"/>
      <c r="CF1913" s="409"/>
      <c r="CG1913" s="409"/>
      <c r="CH1913" s="409"/>
      <c r="CI1913" s="409"/>
      <c r="CJ1913" s="409"/>
      <c r="CK1913" s="409"/>
      <c r="CL1913" s="409"/>
      <c r="CM1913" s="409"/>
      <c r="CN1913" s="409"/>
      <c r="CO1913" s="409"/>
      <c r="CP1913" s="409"/>
      <c r="CQ1913" s="409"/>
      <c r="CR1913" s="409"/>
      <c r="CS1913" s="409"/>
      <c r="CT1913" s="409"/>
      <c r="CU1913" s="409"/>
      <c r="CV1913" s="409"/>
      <c r="CW1913" s="409"/>
      <c r="CX1913" s="409"/>
      <c r="CY1913" s="409"/>
      <c r="CZ1913" s="409"/>
      <c r="DA1913" s="409"/>
      <c r="DB1913" s="409"/>
      <c r="DC1913" s="409"/>
      <c r="DD1913" s="409"/>
      <c r="DE1913" s="409"/>
      <c r="DF1913" s="409"/>
      <c r="DG1913" s="409"/>
      <c r="DH1913" s="409"/>
      <c r="DI1913" s="409"/>
      <c r="DJ1913" s="409"/>
      <c r="DK1913" s="409"/>
      <c r="DL1913" s="409"/>
    </row>
    <row r="1914" spans="2:16" ht="45">
      <c r="B1914" s="110" t="s">
        <v>3361</v>
      </c>
      <c r="C1914" s="41" t="s">
        <v>3100</v>
      </c>
      <c r="D1914" s="41" t="s">
        <v>4902</v>
      </c>
      <c r="E1914" s="78">
        <v>1470</v>
      </c>
      <c r="F1914" s="251"/>
      <c r="H1914" s="112">
        <f t="shared" si="35"/>
        <v>1470</v>
      </c>
      <c r="I1914" s="41" t="s">
        <v>3201</v>
      </c>
      <c r="O1914" s="254" t="s">
        <v>3238</v>
      </c>
      <c r="P1914" s="41" t="s">
        <v>3314</v>
      </c>
    </row>
    <row r="1915" spans="2:16" ht="56.25">
      <c r="B1915" s="110" t="s">
        <v>3362</v>
      </c>
      <c r="C1915" s="41" t="s">
        <v>3123</v>
      </c>
      <c r="D1915" s="41" t="s">
        <v>3124</v>
      </c>
      <c r="E1915" s="78">
        <v>8855</v>
      </c>
      <c r="F1915" s="251"/>
      <c r="H1915" s="112">
        <f t="shared" si="35"/>
        <v>8855</v>
      </c>
      <c r="I1915" s="41" t="s">
        <v>62</v>
      </c>
      <c r="O1915" s="254" t="s">
        <v>3239</v>
      </c>
      <c r="P1915" s="41" t="s">
        <v>3315</v>
      </c>
    </row>
    <row r="1916" spans="2:16" ht="56.25">
      <c r="B1916" s="110" t="s">
        <v>3363</v>
      </c>
      <c r="C1916" s="41" t="s">
        <v>3125</v>
      </c>
      <c r="D1916" s="41" t="s">
        <v>3126</v>
      </c>
      <c r="E1916" s="78">
        <v>31883</v>
      </c>
      <c r="F1916" s="251"/>
      <c r="H1916" s="112">
        <f t="shared" si="35"/>
        <v>31883</v>
      </c>
      <c r="I1916" s="41" t="s">
        <v>62</v>
      </c>
      <c r="O1916" s="254" t="s">
        <v>3240</v>
      </c>
      <c r="P1916" s="41" t="s">
        <v>3316</v>
      </c>
    </row>
    <row r="1917" spans="2:16" ht="56.25">
      <c r="B1917" s="110" t="s">
        <v>3364</v>
      </c>
      <c r="C1917" s="41" t="s">
        <v>3127</v>
      </c>
      <c r="D1917" s="41" t="s">
        <v>3128</v>
      </c>
      <c r="E1917" s="78">
        <v>10000</v>
      </c>
      <c r="F1917" s="251"/>
      <c r="H1917" s="112">
        <f t="shared" si="35"/>
        <v>10000</v>
      </c>
      <c r="I1917" s="41" t="s">
        <v>62</v>
      </c>
      <c r="O1917" s="254" t="s">
        <v>3241</v>
      </c>
      <c r="P1917" s="41" t="s">
        <v>3317</v>
      </c>
    </row>
    <row r="1918" spans="2:16" ht="45">
      <c r="B1918" s="110" t="s">
        <v>3365</v>
      </c>
      <c r="C1918" s="41" t="s">
        <v>3129</v>
      </c>
      <c r="D1918" s="41" t="s">
        <v>3130</v>
      </c>
      <c r="E1918" s="78">
        <v>6606</v>
      </c>
      <c r="F1918" s="251"/>
      <c r="H1918" s="112">
        <f t="shared" si="35"/>
        <v>6606</v>
      </c>
      <c r="I1918" s="41" t="s">
        <v>3201</v>
      </c>
      <c r="O1918" s="254" t="s">
        <v>3242</v>
      </c>
      <c r="P1918" s="41" t="s">
        <v>3318</v>
      </c>
    </row>
    <row r="1919" spans="2:16" ht="56.25">
      <c r="B1919" s="110" t="s">
        <v>3366</v>
      </c>
      <c r="C1919" s="41" t="s">
        <v>3131</v>
      </c>
      <c r="D1919" s="41" t="s">
        <v>3132</v>
      </c>
      <c r="E1919" s="78">
        <v>12058</v>
      </c>
      <c r="F1919" s="251"/>
      <c r="H1919" s="112">
        <f t="shared" si="35"/>
        <v>12058</v>
      </c>
      <c r="I1919" s="41" t="s">
        <v>62</v>
      </c>
      <c r="O1919" s="254" t="s">
        <v>3243</v>
      </c>
      <c r="P1919" s="41" t="s">
        <v>3319</v>
      </c>
    </row>
    <row r="1920" spans="2:16" ht="45">
      <c r="B1920" s="110" t="s">
        <v>3367</v>
      </c>
      <c r="C1920" s="41" t="s">
        <v>3133</v>
      </c>
      <c r="D1920" s="41" t="s">
        <v>3128</v>
      </c>
      <c r="E1920" s="78">
        <v>10200</v>
      </c>
      <c r="F1920" s="251"/>
      <c r="H1920" s="112">
        <f t="shared" si="35"/>
        <v>10200</v>
      </c>
      <c r="I1920" s="41" t="s">
        <v>3201</v>
      </c>
      <c r="O1920" s="254" t="s">
        <v>3244</v>
      </c>
      <c r="P1920" s="41" t="s">
        <v>3320</v>
      </c>
    </row>
    <row r="1921" spans="2:16" ht="45">
      <c r="B1921" s="110" t="s">
        <v>3368</v>
      </c>
      <c r="C1921" s="41" t="s">
        <v>3134</v>
      </c>
      <c r="D1921" s="41" t="s">
        <v>3128</v>
      </c>
      <c r="E1921" s="78">
        <v>16199</v>
      </c>
      <c r="F1921" s="251">
        <v>400</v>
      </c>
      <c r="H1921" s="112">
        <f t="shared" si="35"/>
        <v>15799</v>
      </c>
      <c r="I1921" s="41" t="s">
        <v>3201</v>
      </c>
      <c r="O1921" s="254" t="s">
        <v>3245</v>
      </c>
      <c r="P1921" s="41" t="s">
        <v>3321</v>
      </c>
    </row>
    <row r="1922" spans="2:16" ht="45">
      <c r="B1922" s="110" t="s">
        <v>3369</v>
      </c>
      <c r="C1922" s="41" t="s">
        <v>114</v>
      </c>
      <c r="D1922" s="41" t="s">
        <v>3128</v>
      </c>
      <c r="E1922" s="78">
        <v>3400</v>
      </c>
      <c r="F1922" s="251"/>
      <c r="H1922" s="112">
        <f t="shared" si="35"/>
        <v>3400</v>
      </c>
      <c r="I1922" s="41" t="s">
        <v>3201</v>
      </c>
      <c r="O1922" s="254" t="s">
        <v>3246</v>
      </c>
      <c r="P1922" s="41" t="s">
        <v>3322</v>
      </c>
    </row>
    <row r="1923" spans="2:16" ht="56.25">
      <c r="B1923" s="110" t="s">
        <v>3370</v>
      </c>
      <c r="C1923" s="41" t="s">
        <v>3135</v>
      </c>
      <c r="D1923" s="41" t="s">
        <v>3136</v>
      </c>
      <c r="E1923" s="78">
        <v>25715</v>
      </c>
      <c r="F1923" s="251">
        <v>50</v>
      </c>
      <c r="H1923" s="112">
        <f t="shared" si="35"/>
        <v>25665</v>
      </c>
      <c r="I1923" s="41" t="s">
        <v>62</v>
      </c>
      <c r="O1923" s="254" t="s">
        <v>3247</v>
      </c>
      <c r="P1923" s="41" t="s">
        <v>3323</v>
      </c>
    </row>
    <row r="1924" spans="2:16" ht="45">
      <c r="B1924" s="110" t="s">
        <v>3371</v>
      </c>
      <c r="C1924" s="41" t="s">
        <v>3137</v>
      </c>
      <c r="D1924" s="41" t="s">
        <v>3138</v>
      </c>
      <c r="E1924" s="78">
        <v>10050</v>
      </c>
      <c r="F1924" s="251"/>
      <c r="H1924" s="112">
        <f t="shared" si="35"/>
        <v>10050</v>
      </c>
      <c r="I1924" s="41" t="s">
        <v>3201</v>
      </c>
      <c r="O1924" s="254" t="s">
        <v>3248</v>
      </c>
      <c r="P1924" s="41" t="s">
        <v>3324</v>
      </c>
    </row>
    <row r="1925" spans="2:16" ht="45">
      <c r="B1925" s="110" t="s">
        <v>3372</v>
      </c>
      <c r="C1925" s="41" t="s">
        <v>3139</v>
      </c>
      <c r="D1925" s="41" t="s">
        <v>3140</v>
      </c>
      <c r="E1925" s="78">
        <v>2555</v>
      </c>
      <c r="F1925" s="251">
        <v>400</v>
      </c>
      <c r="H1925" s="112">
        <f t="shared" si="35"/>
        <v>2155</v>
      </c>
      <c r="I1925" s="41" t="s">
        <v>3201</v>
      </c>
      <c r="O1925" s="254" t="s">
        <v>3249</v>
      </c>
      <c r="P1925" s="41" t="s">
        <v>3325</v>
      </c>
    </row>
    <row r="1926" spans="2:16" ht="45">
      <c r="B1926" s="110" t="s">
        <v>3373</v>
      </c>
      <c r="C1926" s="41" t="s">
        <v>3141</v>
      </c>
      <c r="D1926" s="41" t="s">
        <v>3142</v>
      </c>
      <c r="E1926" s="78">
        <v>147235</v>
      </c>
      <c r="F1926" s="251">
        <v>200</v>
      </c>
      <c r="H1926" s="112">
        <f t="shared" si="35"/>
        <v>147035</v>
      </c>
      <c r="I1926" s="41" t="s">
        <v>3201</v>
      </c>
      <c r="O1926" s="254" t="s">
        <v>3250</v>
      </c>
      <c r="P1926" s="41" t="s">
        <v>3326</v>
      </c>
    </row>
    <row r="1927" spans="2:16" ht="56.25">
      <c r="B1927" s="110" t="s">
        <v>3374</v>
      </c>
      <c r="C1927" s="41" t="s">
        <v>3143</v>
      </c>
      <c r="D1927" s="41" t="s">
        <v>3144</v>
      </c>
      <c r="E1927" s="78">
        <v>3205</v>
      </c>
      <c r="F1927" s="256">
        <v>12000</v>
      </c>
      <c r="H1927" s="112">
        <f t="shared" si="35"/>
        <v>-8795</v>
      </c>
      <c r="I1927" s="248" t="s">
        <v>3202</v>
      </c>
      <c r="O1927" s="255" t="s">
        <v>3251</v>
      </c>
      <c r="P1927" s="248" t="s">
        <v>3327</v>
      </c>
    </row>
    <row r="1928" spans="2:16" ht="45">
      <c r="B1928" s="110" t="s">
        <v>3375</v>
      </c>
      <c r="C1928" s="248" t="s">
        <v>3145</v>
      </c>
      <c r="D1928" s="248" t="s">
        <v>3146</v>
      </c>
      <c r="E1928" s="249">
        <v>27000</v>
      </c>
      <c r="F1928" s="252"/>
      <c r="H1928" s="112">
        <f t="shared" si="35"/>
        <v>27000</v>
      </c>
      <c r="I1928" s="248" t="s">
        <v>3188</v>
      </c>
      <c r="O1928" s="255" t="s">
        <v>3252</v>
      </c>
      <c r="P1928" s="248" t="s">
        <v>3328</v>
      </c>
    </row>
    <row r="1929" spans="2:16" ht="45">
      <c r="B1929" s="110" t="s">
        <v>3376</v>
      </c>
      <c r="C1929" s="248" t="s">
        <v>3147</v>
      </c>
      <c r="D1929" s="248" t="s">
        <v>3148</v>
      </c>
      <c r="E1929" s="249">
        <v>12660</v>
      </c>
      <c r="F1929" s="252"/>
      <c r="H1929" s="112">
        <f t="shared" si="35"/>
        <v>12660</v>
      </c>
      <c r="I1929" s="248" t="s">
        <v>3188</v>
      </c>
      <c r="O1929" s="255" t="s">
        <v>3253</v>
      </c>
      <c r="P1929" s="248" t="s">
        <v>3329</v>
      </c>
    </row>
    <row r="1930" spans="2:16" ht="45">
      <c r="B1930" s="110" t="s">
        <v>3377</v>
      </c>
      <c r="C1930" s="248" t="s">
        <v>3149</v>
      </c>
      <c r="D1930" s="248" t="s">
        <v>3150</v>
      </c>
      <c r="E1930" s="249">
        <v>2250</v>
      </c>
      <c r="F1930" s="251">
        <v>585</v>
      </c>
      <c r="H1930" s="112">
        <f t="shared" si="35"/>
        <v>1665</v>
      </c>
      <c r="I1930" s="41" t="s">
        <v>2686</v>
      </c>
      <c r="O1930" s="255" t="s">
        <v>3254</v>
      </c>
      <c r="P1930" s="41" t="s">
        <v>3330</v>
      </c>
    </row>
    <row r="1931" spans="2:16" ht="45">
      <c r="B1931" s="110" t="s">
        <v>3378</v>
      </c>
      <c r="C1931" s="41" t="s">
        <v>3151</v>
      </c>
      <c r="D1931" s="41" t="s">
        <v>3152</v>
      </c>
      <c r="E1931" s="78">
        <v>30585</v>
      </c>
      <c r="F1931" s="251"/>
      <c r="H1931" s="112">
        <f t="shared" si="35"/>
        <v>30585</v>
      </c>
      <c r="I1931" s="41" t="s">
        <v>2686</v>
      </c>
      <c r="O1931" s="255" t="s">
        <v>3255</v>
      </c>
      <c r="P1931" s="41" t="s">
        <v>3331</v>
      </c>
    </row>
    <row r="1932" spans="2:16" ht="56.25">
      <c r="B1932" s="110" t="s">
        <v>3379</v>
      </c>
      <c r="C1932" s="41" t="s">
        <v>3153</v>
      </c>
      <c r="D1932" s="41" t="s">
        <v>3154</v>
      </c>
      <c r="E1932" s="78">
        <v>2261</v>
      </c>
      <c r="F1932" s="251"/>
      <c r="H1932" s="112">
        <f t="shared" si="35"/>
        <v>2261</v>
      </c>
      <c r="I1932" s="41" t="s">
        <v>3203</v>
      </c>
      <c r="O1932" s="255" t="s">
        <v>3256</v>
      </c>
      <c r="P1932" s="41" t="s">
        <v>3332</v>
      </c>
    </row>
    <row r="1933" spans="2:16" ht="45">
      <c r="B1933" s="110" t="s">
        <v>3380</v>
      </c>
      <c r="C1933" s="41" t="s">
        <v>3074</v>
      </c>
      <c r="D1933" s="41" t="s">
        <v>3081</v>
      </c>
      <c r="E1933" s="78">
        <v>10112</v>
      </c>
      <c r="F1933" s="251">
        <v>985</v>
      </c>
      <c r="H1933" s="112">
        <f t="shared" si="35"/>
        <v>9127</v>
      </c>
      <c r="I1933" s="41" t="s">
        <v>2686</v>
      </c>
      <c r="O1933" s="255" t="s">
        <v>3257</v>
      </c>
      <c r="P1933" s="41" t="s">
        <v>3333</v>
      </c>
    </row>
    <row r="1934" spans="2:16" ht="45">
      <c r="B1934" s="110" t="s">
        <v>3381</v>
      </c>
      <c r="C1934" s="41" t="s">
        <v>840</v>
      </c>
      <c r="D1934" s="41" t="s">
        <v>3081</v>
      </c>
      <c r="E1934" s="78">
        <v>2985</v>
      </c>
      <c r="F1934" s="251"/>
      <c r="H1934" s="112">
        <f t="shared" si="35"/>
        <v>2985</v>
      </c>
      <c r="I1934" s="41" t="s">
        <v>2686</v>
      </c>
      <c r="O1934" s="255" t="s">
        <v>3258</v>
      </c>
      <c r="P1934" s="41" t="s">
        <v>3334</v>
      </c>
    </row>
    <row r="1935" spans="2:16" ht="45">
      <c r="B1935" s="110" t="s">
        <v>3382</v>
      </c>
      <c r="C1935" s="41" t="s">
        <v>3155</v>
      </c>
      <c r="D1935" s="41" t="s">
        <v>3156</v>
      </c>
      <c r="E1935" s="78">
        <v>10400</v>
      </c>
      <c r="F1935" s="251"/>
      <c r="H1935" s="112">
        <f t="shared" si="35"/>
        <v>10400</v>
      </c>
      <c r="I1935" s="41" t="s">
        <v>3188</v>
      </c>
      <c r="O1935" s="255" t="s">
        <v>3259</v>
      </c>
      <c r="P1935" s="41" t="s">
        <v>3335</v>
      </c>
    </row>
    <row r="1936" spans="2:16" ht="45">
      <c r="B1936" s="110" t="s">
        <v>3383</v>
      </c>
      <c r="C1936" s="41" t="s">
        <v>3157</v>
      </c>
      <c r="D1936" s="41" t="s">
        <v>3158</v>
      </c>
      <c r="E1936" s="78">
        <v>15936</v>
      </c>
      <c r="F1936" s="251"/>
      <c r="H1936" s="112">
        <f t="shared" si="35"/>
        <v>15936</v>
      </c>
      <c r="I1936" s="41" t="s">
        <v>2686</v>
      </c>
      <c r="O1936" s="255" t="s">
        <v>3260</v>
      </c>
      <c r="P1936" s="41" t="s">
        <v>3336</v>
      </c>
    </row>
    <row r="1937" spans="2:16" ht="45">
      <c r="B1937" s="110" t="s">
        <v>3384</v>
      </c>
      <c r="C1937" s="41" t="s">
        <v>3159</v>
      </c>
      <c r="D1937" s="41" t="s">
        <v>3077</v>
      </c>
      <c r="E1937" s="78">
        <v>6582</v>
      </c>
      <c r="F1937" s="251"/>
      <c r="H1937" s="112">
        <f t="shared" si="35"/>
        <v>6582</v>
      </c>
      <c r="I1937" s="41" t="s">
        <v>2686</v>
      </c>
      <c r="O1937" s="255" t="s">
        <v>3261</v>
      </c>
      <c r="P1937" s="41" t="s">
        <v>3337</v>
      </c>
    </row>
    <row r="1938" spans="2:16" ht="45">
      <c r="B1938" s="110" t="s">
        <v>3385</v>
      </c>
      <c r="C1938" s="41" t="s">
        <v>3160</v>
      </c>
      <c r="D1938" s="41" t="s">
        <v>3161</v>
      </c>
      <c r="E1938" s="78">
        <v>7500</v>
      </c>
      <c r="F1938" s="251"/>
      <c r="H1938" s="112">
        <f t="shared" si="35"/>
        <v>7500</v>
      </c>
      <c r="I1938" s="41" t="s">
        <v>2686</v>
      </c>
      <c r="O1938" s="255" t="s">
        <v>3262</v>
      </c>
      <c r="P1938" s="41" t="s">
        <v>3338</v>
      </c>
    </row>
    <row r="1939" spans="2:16" ht="45">
      <c r="B1939" s="110" t="s">
        <v>3386</v>
      </c>
      <c r="C1939" s="41" t="s">
        <v>3162</v>
      </c>
      <c r="D1939" s="41" t="s">
        <v>3163</v>
      </c>
      <c r="E1939" s="78">
        <v>25140</v>
      </c>
      <c r="F1939" s="251"/>
      <c r="H1939" s="112">
        <f aca="true" t="shared" si="36" ref="H1939:H1963">E1939-F1939-G1939</f>
        <v>25140</v>
      </c>
      <c r="I1939" s="41" t="s">
        <v>2686</v>
      </c>
      <c r="O1939" s="255" t="s">
        <v>3263</v>
      </c>
      <c r="P1939" s="41" t="s">
        <v>3339</v>
      </c>
    </row>
    <row r="1940" spans="2:16" ht="45">
      <c r="B1940" s="110" t="s">
        <v>3387</v>
      </c>
      <c r="C1940" s="41" t="s">
        <v>3164</v>
      </c>
      <c r="D1940" s="41" t="s">
        <v>3165</v>
      </c>
      <c r="E1940" s="78">
        <v>8808</v>
      </c>
      <c r="F1940" s="251"/>
      <c r="H1940" s="112">
        <f t="shared" si="36"/>
        <v>8808</v>
      </c>
      <c r="I1940" s="41" t="s">
        <v>2686</v>
      </c>
      <c r="O1940" s="255" t="s">
        <v>3264</v>
      </c>
      <c r="P1940" s="41" t="s">
        <v>3340</v>
      </c>
    </row>
    <row r="1941" spans="2:16" ht="45">
      <c r="B1941" s="110" t="s">
        <v>3388</v>
      </c>
      <c r="C1941" s="41" t="s">
        <v>3162</v>
      </c>
      <c r="D1941" s="41" t="s">
        <v>3166</v>
      </c>
      <c r="E1941" s="78">
        <v>2850</v>
      </c>
      <c r="F1941" s="251"/>
      <c r="H1941" s="112">
        <f t="shared" si="36"/>
        <v>2850</v>
      </c>
      <c r="I1941" s="41" t="s">
        <v>2686</v>
      </c>
      <c r="O1941" s="255" t="s">
        <v>3265</v>
      </c>
      <c r="P1941" s="41" t="s">
        <v>3341</v>
      </c>
    </row>
    <row r="1942" spans="2:16" ht="45">
      <c r="B1942" s="110" t="s">
        <v>3389</v>
      </c>
      <c r="C1942" s="41" t="s">
        <v>3162</v>
      </c>
      <c r="D1942" s="41" t="s">
        <v>3167</v>
      </c>
      <c r="E1942" s="78">
        <v>11522</v>
      </c>
      <c r="F1942" s="251">
        <v>200</v>
      </c>
      <c r="H1942" s="112">
        <f t="shared" si="36"/>
        <v>11322</v>
      </c>
      <c r="I1942" s="41" t="s">
        <v>2686</v>
      </c>
      <c r="O1942" s="255" t="s">
        <v>3266</v>
      </c>
      <c r="P1942" s="41" t="s">
        <v>3342</v>
      </c>
    </row>
    <row r="1943" spans="2:16" ht="45">
      <c r="B1943" s="110" t="s">
        <v>3390</v>
      </c>
      <c r="C1943" s="41" t="s">
        <v>3168</v>
      </c>
      <c r="D1943" s="41" t="s">
        <v>3169</v>
      </c>
      <c r="E1943" s="78">
        <v>15700</v>
      </c>
      <c r="F1943" s="251"/>
      <c r="H1943" s="112">
        <f t="shared" si="36"/>
        <v>15700</v>
      </c>
      <c r="I1943" s="41" t="s">
        <v>3188</v>
      </c>
      <c r="O1943" s="255" t="s">
        <v>3267</v>
      </c>
      <c r="P1943" s="41" t="s">
        <v>3343</v>
      </c>
    </row>
    <row r="1944" spans="2:16" ht="45">
      <c r="B1944" s="110" t="s">
        <v>3391</v>
      </c>
      <c r="C1944" s="248" t="s">
        <v>3170</v>
      </c>
      <c r="D1944" s="41" t="s">
        <v>3171</v>
      </c>
      <c r="E1944" s="78">
        <v>1460</v>
      </c>
      <c r="F1944" s="251"/>
      <c r="H1944" s="112">
        <f t="shared" si="36"/>
        <v>1460</v>
      </c>
      <c r="I1944" s="41" t="s">
        <v>2686</v>
      </c>
      <c r="O1944" s="255" t="s">
        <v>3268</v>
      </c>
      <c r="P1944" s="41" t="s">
        <v>3344</v>
      </c>
    </row>
    <row r="1945" spans="2:16" ht="45">
      <c r="B1945" s="110" t="s">
        <v>3392</v>
      </c>
      <c r="C1945" s="41" t="s">
        <v>3172</v>
      </c>
      <c r="D1945" s="41" t="s">
        <v>3156</v>
      </c>
      <c r="E1945" s="78">
        <v>3500</v>
      </c>
      <c r="F1945" s="251"/>
      <c r="H1945" s="112">
        <f t="shared" si="36"/>
        <v>3500</v>
      </c>
      <c r="I1945" s="41" t="s">
        <v>3188</v>
      </c>
      <c r="O1945" s="255" t="s">
        <v>3269</v>
      </c>
      <c r="P1945" s="41" t="s">
        <v>3345</v>
      </c>
    </row>
    <row r="1946" spans="2:16" ht="45">
      <c r="B1946" s="110" t="s">
        <v>3393</v>
      </c>
      <c r="C1946" s="41" t="s">
        <v>3173</v>
      </c>
      <c r="D1946" s="41" t="s">
        <v>3174</v>
      </c>
      <c r="E1946" s="78">
        <v>1154</v>
      </c>
      <c r="F1946" s="251"/>
      <c r="H1946" s="112">
        <f t="shared" si="36"/>
        <v>1154</v>
      </c>
      <c r="I1946" s="41" t="s">
        <v>2686</v>
      </c>
      <c r="O1946" s="255" t="s">
        <v>3270</v>
      </c>
      <c r="P1946" s="41" t="s">
        <v>3346</v>
      </c>
    </row>
    <row r="1947" spans="2:16" ht="45">
      <c r="B1947" s="110" t="s">
        <v>3394</v>
      </c>
      <c r="C1947" s="41" t="s">
        <v>3175</v>
      </c>
      <c r="D1947" s="41" t="s">
        <v>3146</v>
      </c>
      <c r="E1947" s="78">
        <v>18101</v>
      </c>
      <c r="F1947" s="251"/>
      <c r="H1947" s="112">
        <f t="shared" si="36"/>
        <v>18101</v>
      </c>
      <c r="I1947" s="41" t="s">
        <v>3204</v>
      </c>
      <c r="O1947" s="255" t="s">
        <v>3271</v>
      </c>
      <c r="P1947" s="41" t="s">
        <v>3347</v>
      </c>
    </row>
    <row r="1948" spans="2:16" ht="45">
      <c r="B1948" s="110" t="s">
        <v>3395</v>
      </c>
      <c r="C1948" s="41" t="s">
        <v>3176</v>
      </c>
      <c r="D1948" s="41" t="s">
        <v>3177</v>
      </c>
      <c r="E1948" s="78">
        <v>4465</v>
      </c>
      <c r="F1948" s="81">
        <v>200</v>
      </c>
      <c r="H1948" s="112">
        <f t="shared" si="36"/>
        <v>4265</v>
      </c>
      <c r="I1948" s="41" t="s">
        <v>2686</v>
      </c>
      <c r="O1948" s="255" t="s">
        <v>3272</v>
      </c>
      <c r="P1948" s="41" t="s">
        <v>3348</v>
      </c>
    </row>
    <row r="1949" spans="2:16" ht="45">
      <c r="B1949" s="110" t="s">
        <v>3396</v>
      </c>
      <c r="C1949" s="41" t="s">
        <v>3178</v>
      </c>
      <c r="D1949" s="41" t="s">
        <v>3179</v>
      </c>
      <c r="E1949" s="78">
        <v>18502</v>
      </c>
      <c r="F1949" s="251"/>
      <c r="H1949" s="112">
        <f t="shared" si="36"/>
        <v>18502</v>
      </c>
      <c r="I1949" s="41" t="s">
        <v>2686</v>
      </c>
      <c r="O1949" s="255" t="s">
        <v>3273</v>
      </c>
      <c r="P1949" s="41" t="s">
        <v>3349</v>
      </c>
    </row>
    <row r="1950" spans="2:16" ht="45">
      <c r="B1950" s="110" t="s">
        <v>3397</v>
      </c>
      <c r="C1950" s="41" t="s">
        <v>3180</v>
      </c>
      <c r="D1950" s="41" t="s">
        <v>3181</v>
      </c>
      <c r="E1950" s="78">
        <v>2825</v>
      </c>
      <c r="F1950" s="251"/>
      <c r="H1950" s="112">
        <f t="shared" si="36"/>
        <v>2825</v>
      </c>
      <c r="I1950" s="41" t="s">
        <v>2686</v>
      </c>
      <c r="O1950" s="255" t="s">
        <v>3274</v>
      </c>
      <c r="P1950" s="41" t="s">
        <v>3350</v>
      </c>
    </row>
    <row r="1951" spans="2:116" s="403" customFormat="1" ht="45">
      <c r="B1951" s="110" t="s">
        <v>3398</v>
      </c>
      <c r="C1951" s="248" t="s">
        <v>3182</v>
      </c>
      <c r="D1951" s="41" t="s">
        <v>3183</v>
      </c>
      <c r="E1951" s="78">
        <v>2250</v>
      </c>
      <c r="F1951" s="404"/>
      <c r="H1951" s="405">
        <f t="shared" si="36"/>
        <v>2250</v>
      </c>
      <c r="I1951" s="247" t="s">
        <v>2686</v>
      </c>
      <c r="O1951" s="406" t="s">
        <v>3275</v>
      </c>
      <c r="P1951" s="247" t="s">
        <v>3351</v>
      </c>
      <c r="Q1951" s="407"/>
      <c r="R1951" s="407"/>
      <c r="S1951" s="407"/>
      <c r="T1951" s="407"/>
      <c r="U1951" s="407"/>
      <c r="V1951" s="407"/>
      <c r="W1951" s="407"/>
      <c r="X1951" s="407"/>
      <c r="Y1951" s="407"/>
      <c r="Z1951" s="407"/>
      <c r="AA1951" s="407"/>
      <c r="AB1951" s="407"/>
      <c r="AC1951" s="407"/>
      <c r="AD1951" s="407"/>
      <c r="AE1951" s="407"/>
      <c r="AF1951" s="407"/>
      <c r="AG1951" s="407"/>
      <c r="AH1951" s="407"/>
      <c r="AI1951" s="407"/>
      <c r="AJ1951" s="407"/>
      <c r="AK1951" s="407"/>
      <c r="AL1951" s="407"/>
      <c r="AM1951" s="407"/>
      <c r="AN1951" s="407"/>
      <c r="AO1951" s="407"/>
      <c r="AP1951" s="407"/>
      <c r="AQ1951" s="407"/>
      <c r="AR1951" s="407"/>
      <c r="AS1951" s="407"/>
      <c r="AT1951" s="407"/>
      <c r="AU1951" s="407"/>
      <c r="AV1951" s="407"/>
      <c r="AW1951" s="407"/>
      <c r="AX1951" s="407"/>
      <c r="AY1951" s="407"/>
      <c r="AZ1951" s="407"/>
      <c r="BA1951" s="407"/>
      <c r="BB1951" s="407"/>
      <c r="BC1951" s="407"/>
      <c r="BD1951" s="407"/>
      <c r="BE1951" s="407"/>
      <c r="BF1951" s="407"/>
      <c r="BG1951" s="407"/>
      <c r="BH1951" s="407"/>
      <c r="BI1951" s="407"/>
      <c r="BJ1951" s="407"/>
      <c r="BK1951" s="407"/>
      <c r="BL1951" s="407"/>
      <c r="BM1951" s="407"/>
      <c r="BN1951" s="407"/>
      <c r="BO1951" s="407"/>
      <c r="BP1951" s="407"/>
      <c r="BQ1951" s="407"/>
      <c r="BR1951" s="407"/>
      <c r="BS1951" s="407"/>
      <c r="BT1951" s="407"/>
      <c r="BU1951" s="407"/>
      <c r="BV1951" s="407"/>
      <c r="BW1951" s="407"/>
      <c r="BX1951" s="407"/>
      <c r="BY1951" s="407"/>
      <c r="BZ1951" s="407"/>
      <c r="CA1951" s="407"/>
      <c r="CB1951" s="407"/>
      <c r="CC1951" s="407"/>
      <c r="CD1951" s="407"/>
      <c r="CE1951" s="407"/>
      <c r="CF1951" s="407"/>
      <c r="CG1951" s="407"/>
      <c r="CH1951" s="407"/>
      <c r="CI1951" s="407"/>
      <c r="CJ1951" s="407"/>
      <c r="CK1951" s="407"/>
      <c r="CL1951" s="407"/>
      <c r="CM1951" s="407"/>
      <c r="CN1951" s="407"/>
      <c r="CO1951" s="407"/>
      <c r="CP1951" s="407"/>
      <c r="CQ1951" s="407"/>
      <c r="CR1951" s="407"/>
      <c r="CS1951" s="407"/>
      <c r="CT1951" s="407"/>
      <c r="CU1951" s="407"/>
      <c r="CV1951" s="407"/>
      <c r="CW1951" s="407"/>
      <c r="CX1951" s="407"/>
      <c r="CY1951" s="407"/>
      <c r="CZ1951" s="407"/>
      <c r="DA1951" s="407"/>
      <c r="DB1951" s="407"/>
      <c r="DC1951" s="407"/>
      <c r="DD1951" s="407"/>
      <c r="DE1951" s="407"/>
      <c r="DF1951" s="407"/>
      <c r="DG1951" s="407"/>
      <c r="DH1951" s="407"/>
      <c r="DI1951" s="407"/>
      <c r="DJ1951" s="407"/>
      <c r="DK1951" s="407"/>
      <c r="DL1951" s="407"/>
    </row>
    <row r="1952" spans="1:16" ht="45">
      <c r="A1952" s="248"/>
      <c r="B1952" s="110" t="s">
        <v>4532</v>
      </c>
      <c r="C1952" s="248" t="s">
        <v>4536</v>
      </c>
      <c r="D1952" s="41" t="s">
        <v>4903</v>
      </c>
      <c r="E1952" s="78">
        <v>85300</v>
      </c>
      <c r="F1952" s="248">
        <v>0</v>
      </c>
      <c r="G1952" s="248"/>
      <c r="H1952" s="248">
        <f t="shared" si="36"/>
        <v>85300</v>
      </c>
      <c r="I1952" s="41" t="s">
        <v>2686</v>
      </c>
      <c r="J1952" s="248"/>
      <c r="K1952" s="248"/>
      <c r="L1952" s="248"/>
      <c r="M1952" s="248"/>
      <c r="N1952" s="248"/>
      <c r="O1952" s="255" t="s">
        <v>4523</v>
      </c>
      <c r="P1952" s="41" t="s">
        <v>4524</v>
      </c>
    </row>
    <row r="1953" spans="1:16" ht="45">
      <c r="A1953" s="248"/>
      <c r="B1953" s="110" t="s">
        <v>4533</v>
      </c>
      <c r="C1953" s="248" t="s">
        <v>3184</v>
      </c>
      <c r="D1953" s="41" t="s">
        <v>3185</v>
      </c>
      <c r="E1953" s="78">
        <v>30200</v>
      </c>
      <c r="F1953" s="248">
        <v>0</v>
      </c>
      <c r="G1953" s="248"/>
      <c r="H1953" s="248">
        <f t="shared" si="36"/>
        <v>30200</v>
      </c>
      <c r="I1953" s="41" t="s">
        <v>2686</v>
      </c>
      <c r="J1953" s="248"/>
      <c r="K1953" s="248"/>
      <c r="L1953" s="248"/>
      <c r="M1953" s="248"/>
      <c r="N1953" s="248"/>
      <c r="O1953" s="255" t="s">
        <v>4525</v>
      </c>
      <c r="P1953" s="41" t="s">
        <v>4526</v>
      </c>
    </row>
    <row r="1954" spans="1:16" ht="45">
      <c r="A1954" s="248"/>
      <c r="B1954" s="110" t="s">
        <v>4534</v>
      </c>
      <c r="C1954" s="248" t="s">
        <v>3131</v>
      </c>
      <c r="D1954" s="41" t="s">
        <v>4904</v>
      </c>
      <c r="E1954" s="78">
        <v>5193</v>
      </c>
      <c r="F1954" s="248">
        <v>0</v>
      </c>
      <c r="G1954" s="248"/>
      <c r="H1954" s="248">
        <f t="shared" si="36"/>
        <v>5193</v>
      </c>
      <c r="I1954" s="41" t="s">
        <v>2686</v>
      </c>
      <c r="J1954" s="248"/>
      <c r="K1954" s="248"/>
      <c r="L1954" s="248"/>
      <c r="M1954" s="248"/>
      <c r="N1954" s="248"/>
      <c r="O1954" s="255" t="s">
        <v>4527</v>
      </c>
      <c r="P1954" s="41" t="s">
        <v>4528</v>
      </c>
    </row>
    <row r="1955" spans="1:116" s="403" customFormat="1" ht="45">
      <c r="A1955" s="247"/>
      <c r="B1955" s="414" t="s">
        <v>4535</v>
      </c>
      <c r="C1955" s="247" t="s">
        <v>3131</v>
      </c>
      <c r="D1955" s="247" t="s">
        <v>4904</v>
      </c>
      <c r="E1955" s="415">
        <v>11048</v>
      </c>
      <c r="F1955" s="247">
        <v>0</v>
      </c>
      <c r="G1955" s="247"/>
      <c r="H1955" s="247">
        <f t="shared" si="36"/>
        <v>11048</v>
      </c>
      <c r="I1955" s="247" t="s">
        <v>2686</v>
      </c>
      <c r="J1955" s="247"/>
      <c r="K1955" s="247"/>
      <c r="L1955" s="247"/>
      <c r="M1955" s="247"/>
      <c r="N1955" s="247"/>
      <c r="O1955" s="406" t="s">
        <v>4530</v>
      </c>
      <c r="P1955" s="247" t="s">
        <v>4531</v>
      </c>
      <c r="Q1955" s="407"/>
      <c r="R1955" s="407"/>
      <c r="S1955" s="407"/>
      <c r="T1955" s="407"/>
      <c r="U1955" s="407"/>
      <c r="V1955" s="407"/>
      <c r="W1955" s="407"/>
      <c r="X1955" s="407"/>
      <c r="Y1955" s="407"/>
      <c r="Z1955" s="407"/>
      <c r="AA1955" s="407"/>
      <c r="AB1955" s="407"/>
      <c r="AC1955" s="407"/>
      <c r="AD1955" s="407"/>
      <c r="AE1955" s="407"/>
      <c r="AF1955" s="407"/>
      <c r="AG1955" s="407"/>
      <c r="AH1955" s="407"/>
      <c r="AI1955" s="407"/>
      <c r="AJ1955" s="407"/>
      <c r="AK1955" s="407"/>
      <c r="AL1955" s="407"/>
      <c r="AM1955" s="407"/>
      <c r="AN1955" s="407"/>
      <c r="AO1955" s="407"/>
      <c r="AP1955" s="407"/>
      <c r="AQ1955" s="407"/>
      <c r="AR1955" s="407"/>
      <c r="AS1955" s="407"/>
      <c r="AT1955" s="407"/>
      <c r="AU1955" s="407"/>
      <c r="AV1955" s="407"/>
      <c r="AW1955" s="407"/>
      <c r="AX1955" s="407"/>
      <c r="AY1955" s="407"/>
      <c r="AZ1955" s="407"/>
      <c r="BA1955" s="407"/>
      <c r="BB1955" s="407"/>
      <c r="BC1955" s="407"/>
      <c r="BD1955" s="407"/>
      <c r="BE1955" s="407"/>
      <c r="BF1955" s="407"/>
      <c r="BG1955" s="407"/>
      <c r="BH1955" s="407"/>
      <c r="BI1955" s="407"/>
      <c r="BJ1955" s="407"/>
      <c r="BK1955" s="407"/>
      <c r="BL1955" s="407"/>
      <c r="BM1955" s="407"/>
      <c r="BN1955" s="407"/>
      <c r="BO1955" s="407"/>
      <c r="BP1955" s="407"/>
      <c r="BQ1955" s="407"/>
      <c r="BR1955" s="407"/>
      <c r="BS1955" s="407"/>
      <c r="BT1955" s="407"/>
      <c r="BU1955" s="407"/>
      <c r="BV1955" s="407"/>
      <c r="BW1955" s="407"/>
      <c r="BX1955" s="407"/>
      <c r="BY1955" s="407"/>
      <c r="BZ1955" s="407"/>
      <c r="CA1955" s="407"/>
      <c r="CB1955" s="407"/>
      <c r="CC1955" s="407"/>
      <c r="CD1955" s="407"/>
      <c r="CE1955" s="407"/>
      <c r="CF1955" s="407"/>
      <c r="CG1955" s="407"/>
      <c r="CH1955" s="407"/>
      <c r="CI1955" s="407"/>
      <c r="CJ1955" s="407"/>
      <c r="CK1955" s="407"/>
      <c r="CL1955" s="407"/>
      <c r="CM1955" s="407"/>
      <c r="CN1955" s="407"/>
      <c r="CO1955" s="407"/>
      <c r="CP1955" s="407"/>
      <c r="CQ1955" s="407"/>
      <c r="CR1955" s="407"/>
      <c r="CS1955" s="407"/>
      <c r="CT1955" s="407"/>
      <c r="CU1955" s="407"/>
      <c r="CV1955" s="407"/>
      <c r="CW1955" s="407"/>
      <c r="CX1955" s="407"/>
      <c r="CY1955" s="407"/>
      <c r="CZ1955" s="407"/>
      <c r="DA1955" s="407"/>
      <c r="DB1955" s="407"/>
      <c r="DC1955" s="407"/>
      <c r="DD1955" s="407"/>
      <c r="DE1955" s="407"/>
      <c r="DF1955" s="407"/>
      <c r="DG1955" s="407"/>
      <c r="DH1955" s="407"/>
      <c r="DI1955" s="407"/>
      <c r="DJ1955" s="407"/>
      <c r="DK1955" s="407"/>
      <c r="DL1955" s="407"/>
    </row>
    <row r="1956" spans="1:16" ht="45">
      <c r="A1956" s="248"/>
      <c r="B1956" s="110" t="s">
        <v>4918</v>
      </c>
      <c r="C1956" s="248" t="s">
        <v>4529</v>
      </c>
      <c r="D1956" s="41" t="s">
        <v>4905</v>
      </c>
      <c r="E1956" s="78">
        <v>29066</v>
      </c>
      <c r="F1956" s="248">
        <v>49838</v>
      </c>
      <c r="G1956" s="248"/>
      <c r="H1956" s="248">
        <f t="shared" si="36"/>
        <v>-20772</v>
      </c>
      <c r="I1956" s="41" t="s">
        <v>2686</v>
      </c>
      <c r="J1956" s="248"/>
      <c r="K1956" s="248"/>
      <c r="L1956" s="248"/>
      <c r="M1956" s="248"/>
      <c r="N1956" s="248"/>
      <c r="O1956" s="255" t="s">
        <v>4537</v>
      </c>
      <c r="P1956" s="41" t="s">
        <v>4538</v>
      </c>
    </row>
    <row r="1957" spans="1:16" ht="33.75">
      <c r="A1957" s="248"/>
      <c r="B1957" s="110" t="s">
        <v>4919</v>
      </c>
      <c r="C1957" s="248" t="s">
        <v>3131</v>
      </c>
      <c r="D1957" s="41" t="s">
        <v>4905</v>
      </c>
      <c r="E1957" s="78">
        <v>45407</v>
      </c>
      <c r="F1957" s="248">
        <v>0</v>
      </c>
      <c r="G1957" s="248"/>
      <c r="H1957" s="248">
        <f t="shared" si="36"/>
        <v>45407</v>
      </c>
      <c r="I1957" s="248" t="s">
        <v>3201</v>
      </c>
      <c r="J1957" s="248"/>
      <c r="K1957" s="248"/>
      <c r="L1957" s="248"/>
      <c r="M1957" s="248"/>
      <c r="N1957" s="248"/>
      <c r="O1957" s="248"/>
      <c r="P1957" s="248"/>
    </row>
    <row r="1958" spans="1:16" ht="22.5">
      <c r="A1958" s="248"/>
      <c r="B1958" s="110" t="s">
        <v>4920</v>
      </c>
      <c r="C1958" s="410" t="s">
        <v>4906</v>
      </c>
      <c r="D1958" s="41" t="s">
        <v>4907</v>
      </c>
      <c r="E1958" s="411">
        <v>800</v>
      </c>
      <c r="F1958" s="248"/>
      <c r="G1958" s="248"/>
      <c r="H1958" s="248">
        <f t="shared" si="36"/>
        <v>800</v>
      </c>
      <c r="I1958" s="248"/>
      <c r="J1958" s="248"/>
      <c r="K1958" s="248"/>
      <c r="L1958" s="248"/>
      <c r="M1958" s="248"/>
      <c r="N1958" s="248"/>
      <c r="O1958" s="248"/>
      <c r="P1958" s="248"/>
    </row>
    <row r="1959" spans="1:16" ht="22.5">
      <c r="A1959" s="248"/>
      <c r="B1959" s="110" t="s">
        <v>4921</v>
      </c>
      <c r="C1959" s="410" t="s">
        <v>4908</v>
      </c>
      <c r="D1959" s="41" t="s">
        <v>4909</v>
      </c>
      <c r="E1959" s="411">
        <v>6900</v>
      </c>
      <c r="F1959" s="248"/>
      <c r="G1959" s="248"/>
      <c r="H1959" s="248">
        <f t="shared" si="36"/>
        <v>6900</v>
      </c>
      <c r="I1959" s="248"/>
      <c r="J1959" s="248"/>
      <c r="K1959" s="248"/>
      <c r="L1959" s="248"/>
      <c r="M1959" s="248"/>
      <c r="N1959" s="248"/>
      <c r="O1959" s="248"/>
      <c r="P1959" s="248"/>
    </row>
    <row r="1960" spans="2:16" ht="45">
      <c r="B1960" s="110" t="s">
        <v>4922</v>
      </c>
      <c r="C1960" s="412" t="s">
        <v>4910</v>
      </c>
      <c r="D1960" s="41" t="s">
        <v>3093</v>
      </c>
      <c r="E1960" s="413">
        <v>23000</v>
      </c>
      <c r="H1960" s="112">
        <f t="shared" si="36"/>
        <v>23000</v>
      </c>
      <c r="I1960" s="41" t="s">
        <v>2686</v>
      </c>
      <c r="O1960" s="255" t="s">
        <v>4975</v>
      </c>
      <c r="P1960" s="412" t="s">
        <v>4980</v>
      </c>
    </row>
    <row r="1961" spans="2:116" s="403" customFormat="1" ht="45">
      <c r="B1961" s="414" t="s">
        <v>4923</v>
      </c>
      <c r="C1961" s="420" t="s">
        <v>4911</v>
      </c>
      <c r="D1961" s="247" t="s">
        <v>4912</v>
      </c>
      <c r="E1961" s="421">
        <v>3200</v>
      </c>
      <c r="H1961" s="405">
        <f t="shared" si="36"/>
        <v>3200</v>
      </c>
      <c r="I1961" s="41" t="s">
        <v>2686</v>
      </c>
      <c r="O1961" s="255" t="s">
        <v>4976</v>
      </c>
      <c r="P1961" s="412" t="s">
        <v>4981</v>
      </c>
      <c r="Q1961" s="407"/>
      <c r="R1961" s="407"/>
      <c r="S1961" s="407"/>
      <c r="T1961" s="407"/>
      <c r="U1961" s="407"/>
      <c r="V1961" s="407"/>
      <c r="W1961" s="407"/>
      <c r="X1961" s="407"/>
      <c r="Y1961" s="407"/>
      <c r="Z1961" s="407"/>
      <c r="AA1961" s="407"/>
      <c r="AB1961" s="407"/>
      <c r="AC1961" s="407"/>
      <c r="AD1961" s="407"/>
      <c r="AE1961" s="407"/>
      <c r="AF1961" s="407"/>
      <c r="AG1961" s="407"/>
      <c r="AH1961" s="407"/>
      <c r="AI1961" s="407"/>
      <c r="AJ1961" s="407"/>
      <c r="AK1961" s="407"/>
      <c r="AL1961" s="407"/>
      <c r="AM1961" s="407"/>
      <c r="AN1961" s="407"/>
      <c r="AO1961" s="407"/>
      <c r="AP1961" s="407"/>
      <c r="AQ1961" s="407"/>
      <c r="AR1961" s="407"/>
      <c r="AS1961" s="407"/>
      <c r="AT1961" s="407"/>
      <c r="AU1961" s="407"/>
      <c r="AV1961" s="407"/>
      <c r="AW1961" s="407"/>
      <c r="AX1961" s="407"/>
      <c r="AY1961" s="407"/>
      <c r="AZ1961" s="407"/>
      <c r="BA1961" s="407"/>
      <c r="BB1961" s="407"/>
      <c r="BC1961" s="407"/>
      <c r="BD1961" s="407"/>
      <c r="BE1961" s="407"/>
      <c r="BF1961" s="407"/>
      <c r="BG1961" s="407"/>
      <c r="BH1961" s="407"/>
      <c r="BI1961" s="407"/>
      <c r="BJ1961" s="407"/>
      <c r="BK1961" s="407"/>
      <c r="BL1961" s="407"/>
      <c r="BM1961" s="407"/>
      <c r="BN1961" s="407"/>
      <c r="BO1961" s="407"/>
      <c r="BP1961" s="407"/>
      <c r="BQ1961" s="407"/>
      <c r="BR1961" s="407"/>
      <c r="BS1961" s="407"/>
      <c r="BT1961" s="407"/>
      <c r="BU1961" s="407"/>
      <c r="BV1961" s="407"/>
      <c r="BW1961" s="407"/>
      <c r="BX1961" s="407"/>
      <c r="BY1961" s="407"/>
      <c r="BZ1961" s="407"/>
      <c r="CA1961" s="407"/>
      <c r="CB1961" s="407"/>
      <c r="CC1961" s="407"/>
      <c r="CD1961" s="407"/>
      <c r="CE1961" s="407"/>
      <c r="CF1961" s="407"/>
      <c r="CG1961" s="407"/>
      <c r="CH1961" s="407"/>
      <c r="CI1961" s="407"/>
      <c r="CJ1961" s="407"/>
      <c r="CK1961" s="407"/>
      <c r="CL1961" s="407"/>
      <c r="CM1961" s="407"/>
      <c r="CN1961" s="407"/>
      <c r="CO1961" s="407"/>
      <c r="CP1961" s="407"/>
      <c r="CQ1961" s="407"/>
      <c r="CR1961" s="407"/>
      <c r="CS1961" s="407"/>
      <c r="CT1961" s="407"/>
      <c r="CU1961" s="407"/>
      <c r="CV1961" s="407"/>
      <c r="CW1961" s="407"/>
      <c r="CX1961" s="407"/>
      <c r="CY1961" s="407"/>
      <c r="CZ1961" s="407"/>
      <c r="DA1961" s="407"/>
      <c r="DB1961" s="407"/>
      <c r="DC1961" s="407"/>
      <c r="DD1961" s="407"/>
      <c r="DE1961" s="407"/>
      <c r="DF1961" s="407"/>
      <c r="DG1961" s="407"/>
      <c r="DH1961" s="407"/>
      <c r="DI1961" s="407"/>
      <c r="DJ1961" s="407"/>
      <c r="DK1961" s="407"/>
      <c r="DL1961" s="407"/>
    </row>
    <row r="1962" spans="2:16" ht="45">
      <c r="B1962" s="110" t="s">
        <v>4924</v>
      </c>
      <c r="C1962" s="412" t="s">
        <v>4913</v>
      </c>
      <c r="D1962" s="41" t="s">
        <v>4914</v>
      </c>
      <c r="E1962" s="413">
        <v>5200</v>
      </c>
      <c r="H1962" s="112">
        <f t="shared" si="36"/>
        <v>5200</v>
      </c>
      <c r="I1962" s="41" t="s">
        <v>2686</v>
      </c>
      <c r="O1962" s="255" t="s">
        <v>4977</v>
      </c>
      <c r="P1962" s="412" t="s">
        <v>4981</v>
      </c>
    </row>
    <row r="1963" spans="2:16" ht="56.25">
      <c r="B1963" s="110" t="s">
        <v>4925</v>
      </c>
      <c r="C1963" s="412" t="s">
        <v>4915</v>
      </c>
      <c r="D1963" s="41" t="s">
        <v>4916</v>
      </c>
      <c r="E1963" s="413">
        <v>1075.65</v>
      </c>
      <c r="H1963" s="112">
        <f t="shared" si="36"/>
        <v>1075.65</v>
      </c>
      <c r="I1963" s="41" t="s">
        <v>2686</v>
      </c>
      <c r="O1963" s="255" t="s">
        <v>4978</v>
      </c>
      <c r="P1963" s="412" t="s">
        <v>4982</v>
      </c>
    </row>
    <row r="1964" spans="2:16" ht="45">
      <c r="B1964" s="110" t="s">
        <v>4926</v>
      </c>
      <c r="C1964" s="412" t="s">
        <v>4917</v>
      </c>
      <c r="D1964" s="41" t="s">
        <v>3142</v>
      </c>
      <c r="E1964" s="413">
        <v>5000</v>
      </c>
      <c r="H1964" s="413">
        <f>E1964-F1964-G1964</f>
        <v>5000</v>
      </c>
      <c r="I1964" s="41" t="s">
        <v>2686</v>
      </c>
      <c r="O1964" s="255" t="s">
        <v>4979</v>
      </c>
      <c r="P1964" s="412" t="s">
        <v>4983</v>
      </c>
    </row>
  </sheetData>
  <sheetProtection/>
  <mergeCells count="38">
    <mergeCell ref="B812:R812"/>
    <mergeCell ref="B914:R914"/>
    <mergeCell ref="B1380:R1380"/>
    <mergeCell ref="B1411:R1411"/>
    <mergeCell ref="B1421:R1421"/>
    <mergeCell ref="B1039:R1039"/>
    <mergeCell ref="B1078:R1078"/>
    <mergeCell ref="B1296:R1296"/>
    <mergeCell ref="B14:R14"/>
    <mergeCell ref="B106:R106"/>
    <mergeCell ref="O8:O11"/>
    <mergeCell ref="P8:P11"/>
    <mergeCell ref="B773:R773"/>
    <mergeCell ref="C8:C11"/>
    <mergeCell ref="J9:N9"/>
    <mergeCell ref="D8:D11"/>
    <mergeCell ref="G10:I10"/>
    <mergeCell ref="J10:J11"/>
    <mergeCell ref="A2:E2"/>
    <mergeCell ref="A3:E3"/>
    <mergeCell ref="A4:E4"/>
    <mergeCell ref="E8:N8"/>
    <mergeCell ref="K10:K11"/>
    <mergeCell ref="L10:N10"/>
    <mergeCell ref="A8:A11"/>
    <mergeCell ref="B8:B11"/>
    <mergeCell ref="J7:N7"/>
    <mergeCell ref="B6:N6"/>
    <mergeCell ref="B1438:R1438"/>
    <mergeCell ref="B1496:R1496"/>
    <mergeCell ref="B1516:R1516"/>
    <mergeCell ref="B1655:R1655"/>
    <mergeCell ref="B1872:R1872"/>
    <mergeCell ref="Q8:Q11"/>
    <mergeCell ref="R8:R11"/>
    <mergeCell ref="E9:I9"/>
    <mergeCell ref="E10:E11"/>
    <mergeCell ref="F10:F11"/>
  </mergeCells>
  <conditionalFormatting sqref="P206">
    <cfRule type="expression" priority="40" dxfId="0" stopIfTrue="1">
      <formula>AND(OR(R206&lt;&gt;"",S206&lt;&gt;"",T206&lt;&gt;"",W206&lt;&gt;"",X206&lt;&gt;"",Y206&lt;&gt;"",AA206&lt;&gt;"",AB206&lt;&gt;"",AC206&lt;&gt;"",AD206&lt;&gt;"",AE206&lt;&gt;"",AF206&lt;&gt;""),P206="")</formula>
    </cfRule>
  </conditionalFormatting>
  <conditionalFormatting sqref="P207">
    <cfRule type="expression" priority="39" dxfId="0" stopIfTrue="1">
      <formula>AND(OR(R207&lt;&gt;"",S207&lt;&gt;"",T207&lt;&gt;"",W207&lt;&gt;"",X207&lt;&gt;"",Y207&lt;&gt;"",AA207&lt;&gt;"",AB207&lt;&gt;"",AC207&lt;&gt;""),P207="")</formula>
    </cfRule>
  </conditionalFormatting>
  <conditionalFormatting sqref="P206">
    <cfRule type="expression" priority="38" dxfId="0" stopIfTrue="1">
      <formula>AND(OR(R206&lt;&gt;"",S206&lt;&gt;"",T206&lt;&gt;"",W206&lt;&gt;"",X206&lt;&gt;"",Y206&lt;&gt;"",AA206&lt;&gt;"",AB206&lt;&gt;"",AC206&lt;&gt;"",AD206&lt;&gt;"",AE206&lt;&gt;"",AF206&lt;&gt;""),P206="")</formula>
    </cfRule>
  </conditionalFormatting>
  <conditionalFormatting sqref="P207">
    <cfRule type="expression" priority="37" dxfId="0" stopIfTrue="1">
      <formula>AND(OR(R207&lt;&gt;"",S207&lt;&gt;"",T207&lt;&gt;"",W207&lt;&gt;"",X207&lt;&gt;"",Y207&lt;&gt;"",AA207&lt;&gt;"",AB207&lt;&gt;"",AC207&lt;&gt;""),P207="")</formula>
    </cfRule>
  </conditionalFormatting>
  <conditionalFormatting sqref="P302">
    <cfRule type="expression" priority="36" dxfId="0" stopIfTrue="1">
      <formula>AND(OR(R302&lt;&gt;"",#REF!&lt;&gt;"",#REF!&lt;&gt;"",#REF!&lt;&gt;"",#REF!&lt;&gt;"",#REF!&lt;&gt;"",#REF!&lt;&gt;"",#REF!&lt;&gt;"",#REF!&lt;&gt;"",#REF!&lt;&gt;"",#REF!&lt;&gt;"",#REF!&lt;&gt;""),P302="")</formula>
    </cfRule>
  </conditionalFormatting>
  <conditionalFormatting sqref="P303">
    <cfRule type="expression" priority="35" dxfId="0" stopIfTrue="1">
      <formula>AND(OR(R303&lt;&gt;"",#REF!&lt;&gt;"",#REF!&lt;&gt;"",#REF!&lt;&gt;"",#REF!&lt;&gt;"",#REF!&lt;&gt;"",#REF!&lt;&gt;"",#REF!&lt;&gt;"",#REF!&lt;&gt;""),P303="")</formula>
    </cfRule>
  </conditionalFormatting>
  <conditionalFormatting sqref="P210:P215 P218:P220 P198:P199 P201:P202 P205:P207 P195">
    <cfRule type="expression" priority="34" dxfId="0" stopIfTrue="1">
      <formula>AND(OR(Q195&lt;&gt;"",R195&lt;&gt;"",#REF!&lt;&gt;"",S138&lt;&gt;"",T138&lt;&gt;"",U138&lt;&gt;"",W138&lt;&gt;"",X138&lt;&gt;"",Y138&lt;&gt;""),P195="")</formula>
    </cfRule>
  </conditionalFormatting>
  <conditionalFormatting sqref="P209 P216:P217 P221 P196:P197 P200 P203">
    <cfRule type="expression" priority="33" dxfId="0" stopIfTrue="1">
      <formula>AND(OR(Q196&lt;&gt;"",R196&lt;&gt;"",#REF!&lt;&gt;"",S139&lt;&gt;"",T139&lt;&gt;"",U139&lt;&gt;"",W139&lt;&gt;"",X139&lt;&gt;"",Y139&lt;&gt;"",Z139&lt;&gt;"",AA139&lt;&gt;"",AB139&lt;&gt;""),P196="")</formula>
    </cfRule>
  </conditionalFormatting>
  <conditionalFormatting sqref="P177:P178 P180:P182 P184:P189 P192 P169 P172:P173 P155:P156 P158:P162 P165:P166">
    <cfRule type="expression" priority="31" dxfId="0" stopIfTrue="1">
      <formula>AND(OR(#REF!&lt;&gt;"",Q155&lt;&gt;"",R155&lt;&gt;"",U138&lt;&gt;"",V138&lt;&gt;"",W138&lt;&gt;"",Y138&lt;&gt;"",Z138&lt;&gt;"",AA138&lt;&gt;""),P155="")</formula>
    </cfRule>
  </conditionalFormatting>
  <conditionalFormatting sqref="P179 P183 P190 P170 P163:P164 P167 P157">
    <cfRule type="expression" priority="30" dxfId="0" stopIfTrue="1">
      <formula>AND(OR(#REF!&lt;&gt;"",Q157&lt;&gt;"",R157&lt;&gt;"",U140&lt;&gt;"",V140&lt;&gt;"",W140&lt;&gt;"",Y140&lt;&gt;"",Z140&lt;&gt;"",AA140&lt;&gt;"",AB140&lt;&gt;"",AC140&lt;&gt;"",AD140&lt;&gt;""),P157="")</formula>
    </cfRule>
  </conditionalFormatting>
  <conditionalFormatting sqref="P208">
    <cfRule type="expression" priority="41" dxfId="0" stopIfTrue="1">
      <formula>AND(OR(Q208&lt;&gt;"",R208&lt;&gt;"",#REF!&lt;&gt;"",#REF!&lt;&gt;"",#REF!&lt;&gt;"",#REF!&lt;&gt;"",#REF!&lt;&gt;"",#REF!&lt;&gt;"",#REF!&lt;&gt;""),P208="")</formula>
    </cfRule>
  </conditionalFormatting>
  <conditionalFormatting sqref="P204">
    <cfRule type="expression" priority="42" dxfId="0" stopIfTrue="1">
      <formula>AND(OR(R204&lt;&gt;"",#REF!&lt;&gt;"",#REF!&lt;&gt;"",T147&lt;&gt;"",U147&lt;&gt;"",V147&lt;&gt;"",X147&lt;&gt;"",Y147&lt;&gt;"",Z147&lt;&gt;"",AA147&lt;&gt;"",AB147&lt;&gt;"",AC147&lt;&gt;""),P204="")</formula>
    </cfRule>
  </conditionalFormatting>
  <conditionalFormatting sqref="P168">
    <cfRule type="expression" priority="43" dxfId="0" stopIfTrue="1">
      <formula>AND(OR(#REF!&lt;&gt;"",Q168&lt;&gt;"",R168&lt;&gt;"",#REF!&lt;&gt;"",#REF!&lt;&gt;"",#REF!&lt;&gt;"",#REF!&lt;&gt;"",#REF!&lt;&gt;"",#REF!&lt;&gt;"",#REF!&lt;&gt;"",#REF!&lt;&gt;"",#REF!&lt;&gt;""),P168="")</formula>
    </cfRule>
  </conditionalFormatting>
  <conditionalFormatting sqref="P1848:P1852 P1828:P1831 P1833:P1837 P1846 P1840:P1843 P1854">
    <cfRule type="expression" priority="25" dxfId="0" stopIfTrue="1">
      <formula>AND(OR(Q1828&lt;&gt;"",R1828&lt;&gt;"",S1828&lt;&gt;"",V1828&lt;&gt;"",W1828&lt;&gt;"",X1828&lt;&gt;"",Z1828&lt;&gt;"",AA1828&lt;&gt;"",AB1828&lt;&gt;""),P1828="")</formula>
    </cfRule>
  </conditionalFormatting>
  <conditionalFormatting sqref="P1845 P1832 P1853">
    <cfRule type="expression" priority="24" dxfId="0" stopIfTrue="1">
      <formula>AND(OR(Q1832&lt;&gt;"",R1832&lt;&gt;"",S1832&lt;&gt;"",V1832&lt;&gt;"",W1832&lt;&gt;"",X1832&lt;&gt;"",Z1832&lt;&gt;"",AA1832&lt;&gt;"",AB1832&lt;&gt;"",AC1832&lt;&gt;"",AD1832&lt;&gt;"",AE1832&lt;&gt;""),P1832="")</formula>
    </cfRule>
  </conditionalFormatting>
  <conditionalFormatting sqref="P361">
    <cfRule type="expression" priority="23" dxfId="0" stopIfTrue="1">
      <formula>AND(OR(R361&lt;&gt;"",#REF!&lt;&gt;"",#REF!&lt;&gt;"",#REF!&lt;&gt;"",#REF!&lt;&gt;"",#REF!&lt;&gt;"",#REF!&lt;&gt;"",#REF!&lt;&gt;"",#REF!&lt;&gt;"",#REF!&lt;&gt;"",#REF!&lt;&gt;"",#REF!&lt;&gt;""),P361="")</formula>
    </cfRule>
  </conditionalFormatting>
  <conditionalFormatting sqref="P362">
    <cfRule type="expression" priority="22" dxfId="0" stopIfTrue="1">
      <formula>AND(OR(R362&lt;&gt;"",#REF!&lt;&gt;"",#REF!&lt;&gt;"",#REF!&lt;&gt;"",#REF!&lt;&gt;"",#REF!&lt;&gt;"",#REF!&lt;&gt;"",#REF!&lt;&gt;"",#REF!&lt;&gt;""),P362="")</formula>
    </cfRule>
  </conditionalFormatting>
  <conditionalFormatting sqref="P269">
    <cfRule type="expression" priority="21" dxfId="0" stopIfTrue="1">
      <formula>AND(OR(Q269&lt;&gt;"",R269&lt;&gt;"",#REF!&lt;&gt;"",#REF!&lt;&gt;"",#REF!&lt;&gt;"",#REF!&lt;&gt;"",#REF!&lt;&gt;"",#REF!&lt;&gt;"",#REF!&lt;&gt;"",#REF!&lt;&gt;"",S165&lt;&gt;"",T165&lt;&gt;""),P269="")</formula>
    </cfRule>
  </conditionalFormatting>
  <conditionalFormatting sqref="P228:P230 P232:P237 P240">
    <cfRule type="expression" priority="20" dxfId="0" stopIfTrue="1">
      <formula>AND(OR(#REF!&lt;&gt;"",Q228&lt;&gt;"",R228&lt;&gt;"",#REF!&lt;&gt;"",#REF!&lt;&gt;"",#REF!&lt;&gt;"",#REF!&lt;&gt;"",#REF!&lt;&gt;"",S164&lt;&gt;""),P228="")</formula>
    </cfRule>
  </conditionalFormatting>
  <conditionalFormatting sqref="P231 P238">
    <cfRule type="expression" priority="19" dxfId="0" stopIfTrue="1">
      <formula>AND(OR(#REF!&lt;&gt;"",Q231&lt;&gt;"",R231&lt;&gt;"",#REF!&lt;&gt;"",#REF!&lt;&gt;"",#REF!&lt;&gt;"",#REF!&lt;&gt;"",#REF!&lt;&gt;"",S167&lt;&gt;"",T167&lt;&gt;"",U167&lt;&gt;"",V167&lt;&gt;""),P231="")</formula>
    </cfRule>
  </conditionalFormatting>
  <conditionalFormatting sqref="P268">
    <cfRule type="expression" priority="18" dxfId="0" stopIfTrue="1">
      <formula>AND(OR(Q268&lt;&gt;"",R268&lt;&gt;"",#REF!&lt;&gt;"",#REF!&lt;&gt;"",#REF!&lt;&gt;"",#REF!&lt;&gt;"",#REF!&lt;&gt;"",#REF!&lt;&gt;"",#REF!&lt;&gt;""),P268="")</formula>
    </cfRule>
  </conditionalFormatting>
  <conditionalFormatting sqref="P246:P247 P249:P250 P243 P253:P256 P258:P263 P266:P267">
    <cfRule type="expression" priority="17" dxfId="0" stopIfTrue="1">
      <formula>AND(OR(Q243&lt;&gt;"",R243&lt;&gt;"",#REF!&lt;&gt;"",S139&lt;&gt;"",T139&lt;&gt;"",U139&lt;&gt;"",W139&lt;&gt;"",X139&lt;&gt;"",Y139&lt;&gt;""),P243="")</formula>
    </cfRule>
  </conditionalFormatting>
  <conditionalFormatting sqref="P248 P244:P245 P251 P257 P264:P265">
    <cfRule type="expression" priority="16" dxfId="0" stopIfTrue="1">
      <formula>AND(OR(Q244&lt;&gt;"",R244&lt;&gt;"",#REF!&lt;&gt;"",S140&lt;&gt;"",T140&lt;&gt;"",U140&lt;&gt;"",W140&lt;&gt;"",X140&lt;&gt;"",Y140&lt;&gt;"",Z140&lt;&gt;"",AA140&lt;&gt;"",AB140&lt;&gt;""),P244="")</formula>
    </cfRule>
  </conditionalFormatting>
  <conditionalFormatting sqref="P252">
    <cfRule type="expression" priority="15" dxfId="0" stopIfTrue="1">
      <formula>AND(OR(R252&lt;&gt;"",#REF!&lt;&gt;"",#REF!&lt;&gt;"",T148&lt;&gt;"",U148&lt;&gt;"",V148&lt;&gt;"",X148&lt;&gt;"",Y148&lt;&gt;"",Z148&lt;&gt;"",AA148&lt;&gt;"",AB148&lt;&gt;"",AC148&lt;&gt;""),P252="")</formula>
    </cfRule>
  </conditionalFormatting>
  <conditionalFormatting sqref="P225:P226 P203:P204 P206:P210 P213:P214 P217 P220:P221">
    <cfRule type="expression" priority="14" dxfId="0" stopIfTrue="1">
      <formula>AND(OR(#REF!&lt;&gt;"",Q203&lt;&gt;"",R203&lt;&gt;"",U139&lt;&gt;"",V139&lt;&gt;"",W139&lt;&gt;"",Y139&lt;&gt;"",Z139&lt;&gt;"",AA139&lt;&gt;""),P203="")</formula>
    </cfRule>
  </conditionalFormatting>
  <conditionalFormatting sqref="P227 P205 P211:P212 P215:P216 P218">
    <cfRule type="expression" priority="13" dxfId="0" stopIfTrue="1">
      <formula>AND(OR(#REF!&lt;&gt;"",Q205&lt;&gt;"",R205&lt;&gt;"",U141&lt;&gt;"",V141&lt;&gt;"",W141&lt;&gt;"",Y141&lt;&gt;"",Z141&lt;&gt;"",AA141&lt;&gt;"",AB141&lt;&gt;"",AC141&lt;&gt;"",AD141&lt;&gt;""),P205="")</formula>
    </cfRule>
  </conditionalFormatting>
  <conditionalFormatting sqref="P1838:P1842 P1818:P1821 P1823:P1827 P1836 P1830:P1833 P1844">
    <cfRule type="expression" priority="12" dxfId="0" stopIfTrue="1">
      <formula>AND(OR(Q1818&lt;&gt;"",R1818&lt;&gt;"",S1818&lt;&gt;"",V1818&lt;&gt;"",W1818&lt;&gt;"",X1818&lt;&gt;"",Z1818&lt;&gt;"",AA1818&lt;&gt;"",AB1818&lt;&gt;""),P1818="")</formula>
    </cfRule>
  </conditionalFormatting>
  <conditionalFormatting sqref="P1835 P1822 P1843">
    <cfRule type="expression" priority="11" dxfId="0" stopIfTrue="1">
      <formula>AND(OR(Q1822&lt;&gt;"",R1822&lt;&gt;"",S1822&lt;&gt;"",V1822&lt;&gt;"",W1822&lt;&gt;"",X1822&lt;&gt;"",Z1822&lt;&gt;"",AA1822&lt;&gt;"",AB1822&lt;&gt;"",AC1822&lt;&gt;"",AD1822&lt;&gt;"",AE1822&lt;&gt;""),P1822="")</formula>
    </cfRule>
  </conditionalFormatting>
  <conditionalFormatting sqref="P331">
    <cfRule type="expression" priority="10" dxfId="0" stopIfTrue="1">
      <formula>AND(OR(R331&lt;&gt;"",#REF!&lt;&gt;"",#REF!&lt;&gt;"",#REF!&lt;&gt;"",#REF!&lt;&gt;"",#REF!&lt;&gt;"",#REF!&lt;&gt;"",#REF!&lt;&gt;"",#REF!&lt;&gt;"",#REF!&lt;&gt;"",#REF!&lt;&gt;"",#REF!&lt;&gt;""),P331="")</formula>
    </cfRule>
  </conditionalFormatting>
  <conditionalFormatting sqref="P332">
    <cfRule type="expression" priority="9" dxfId="0" stopIfTrue="1">
      <formula>AND(OR(R332&lt;&gt;"",#REF!&lt;&gt;"",#REF!&lt;&gt;"",#REF!&lt;&gt;"",#REF!&lt;&gt;"",#REF!&lt;&gt;"",#REF!&lt;&gt;"",#REF!&lt;&gt;"",#REF!&lt;&gt;""),P332="")</formula>
    </cfRule>
  </conditionalFormatting>
  <conditionalFormatting sqref="P175:P176 P178:P182 P185:P186 P189 P192:P193">
    <cfRule type="expression" priority="8" dxfId="0" stopIfTrue="1">
      <formula>AND(OR(#REF!&lt;&gt;"",Q175&lt;&gt;"",R175&lt;&gt;"",U139&lt;&gt;"",V139&lt;&gt;"",W139&lt;&gt;"",Y139&lt;&gt;"",Z139&lt;&gt;"",AA139&lt;&gt;""),P175="")</formula>
    </cfRule>
  </conditionalFormatting>
  <conditionalFormatting sqref="P177 P183:P184 P187:P188 P190">
    <cfRule type="expression" priority="7" dxfId="0" stopIfTrue="1">
      <formula>AND(OR(#REF!&lt;&gt;"",Q177&lt;&gt;"",R177&lt;&gt;"",U141&lt;&gt;"",V141&lt;&gt;"",W141&lt;&gt;"",Y141&lt;&gt;"",Z141&lt;&gt;"",AA141&lt;&gt;"",AB141&lt;&gt;"",AC141&lt;&gt;"",AD141&lt;&gt;""),P177="")</formula>
    </cfRule>
  </conditionalFormatting>
  <conditionalFormatting sqref="P386:P388 P390:P395 P398 P361:P362 P364:P368 P371:P372 P375 P378:P379 P383:P384 P267:P268 P270:P272 P245:P246 P248:P252 P255:P256 P259 P262:P263 P274">
    <cfRule type="expression" priority="6" dxfId="0" stopIfTrue="1">
      <formula>AND(OR(#REF!&lt;&gt;"",Q245&lt;&gt;"",R245&lt;&gt;"",U245&lt;&gt;"",V245&lt;&gt;"",W245&lt;&gt;"",Y245&lt;&gt;"",Z245&lt;&gt;"",AA245&lt;&gt;""),P245="")</formula>
    </cfRule>
  </conditionalFormatting>
  <conditionalFormatting sqref="P389 P396 P363 P369:P370 P373:P374 P376 P385 P269 P273 P247 P253:P254 P257:P258 P260">
    <cfRule type="expression" priority="5" dxfId="0" stopIfTrue="1">
      <formula>AND(OR(#REF!&lt;&gt;"",Q247&lt;&gt;"",R247&lt;&gt;"",U247&lt;&gt;"",V247&lt;&gt;"",W247&lt;&gt;"",Y247&lt;&gt;"",Z247&lt;&gt;"",AA247&lt;&gt;"",AB247&lt;&gt;"",AC247&lt;&gt;"",AD247&lt;&gt;""),P247="")</formula>
    </cfRule>
  </conditionalFormatting>
  <conditionalFormatting sqref="P401">
    <cfRule type="expression" priority="4" dxfId="0" stopIfTrue="1">
      <formula>AND(OR(Q401&lt;&gt;"",R401&lt;&gt;"",S401&lt;&gt;"",V401&lt;&gt;"",W401&lt;&gt;"",X401&lt;&gt;"",Z401&lt;&gt;"",AA401&lt;&gt;"",AB401&lt;&gt;"",AC401&lt;&gt;"",AD401&lt;&gt;"",AE401&lt;&gt;""),P401="")</formula>
    </cfRule>
  </conditionalFormatting>
  <conditionalFormatting sqref="P402:P404">
    <cfRule type="expression" priority="3" dxfId="0" stopIfTrue="1">
      <formula>AND(OR(Q402&lt;&gt;"",R402&lt;&gt;"",S402&lt;&gt;"",V402&lt;&gt;"",W402&lt;&gt;"",X402&lt;&gt;"",Z402&lt;&gt;"",AA402&lt;&gt;"",AB402&lt;&gt;""),P402="")</formula>
    </cfRule>
  </conditionalFormatting>
  <conditionalFormatting sqref="P198:P199 P201:P202 P195 P205:P208 P210:P215 P218:P220">
    <cfRule type="expression" priority="2" dxfId="0" stopIfTrue="1">
      <formula>AND(OR(Q195&lt;&gt;"",R195&lt;&gt;"",#REF!&lt;&gt;"",#REF!&lt;&gt;"",S195&lt;&gt;"",T195&lt;&gt;"",V195&lt;&gt;"",W195&lt;&gt;"",X195&lt;&gt;""),P195="")</formula>
    </cfRule>
  </conditionalFormatting>
  <conditionalFormatting sqref="P200 P196:P197 P203 P209 P216:P217 P221">
    <cfRule type="expression" priority="1" dxfId="0" stopIfTrue="1">
      <formula>AND(OR(Q196&lt;&gt;"",R196&lt;&gt;"",#REF!&lt;&gt;"",#REF!&lt;&gt;"",S196&lt;&gt;"",T196&lt;&gt;"",V196&lt;&gt;"",W196&lt;&gt;"",X196&lt;&gt;"",Y196&lt;&gt;"",Z196&lt;&gt;"",AA196&lt;&gt;""),P196="")</formula>
    </cfRule>
  </conditionalFormatting>
  <dataValidations count="1">
    <dataValidation type="textLength" allowBlank="1" showInputMessage="1" showErrorMessage="1" errorTitle="Thông báo" error="Tối thiểu 02 ký tự" sqref="P1838:P1844 P1835:P1836 P1818:P1827 P1830:P1833 P383:P396 P401:P404 P398 P361:P376 P378:P379 P175:P190 P192:P193 P331:P332 P267:P274 P262:P263 P245:P260">
      <formula1>2</formula1>
      <formula2>30</formula2>
    </dataValidation>
  </dataValidations>
  <printOptions/>
  <pageMargins left="0.2" right="0.2" top="0.24" bottom="0.27" header="0.3" footer="0.17"/>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2015-09-03T07:47:15Z</cp:lastPrinted>
  <dcterms:created xsi:type="dcterms:W3CDTF">2015-03-03T05:11:17Z</dcterms:created>
  <dcterms:modified xsi:type="dcterms:W3CDTF">2016-01-14T07:29:22Z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